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4305" windowWidth="16605" windowHeight="3795"/>
  </bookViews>
  <sheets>
    <sheet name="Plan de adquisiciones" sheetId="1" r:id="rId1"/>
  </sheets>
  <definedNames>
    <definedName name="_xlnm.Print_Area" localSheetId="0">'Plan de adquisiciones'!$A$4:$K$108</definedName>
    <definedName name="_xlnm.Print_Titles" localSheetId="0">'Plan de adquisiciones'!$10:$11</definedName>
  </definedNames>
  <calcPr calcId="145621"/>
</workbook>
</file>

<file path=xl/calcChain.xml><?xml version="1.0" encoding="utf-8"?>
<calcChain xmlns="http://schemas.openxmlformats.org/spreadsheetml/2006/main">
  <c r="D34" i="1" l="1"/>
  <c r="D67" i="1"/>
  <c r="D86" i="1"/>
  <c r="D85" i="1" s="1"/>
  <c r="D36" i="1" l="1"/>
  <c r="D33" i="1"/>
  <c r="D56" i="1"/>
  <c r="D42" i="1"/>
  <c r="D95" i="1"/>
  <c r="D45" i="1"/>
  <c r="D97" i="1" l="1"/>
  <c r="D32" i="1" l="1"/>
  <c r="D31" i="1"/>
  <c r="D30" i="1"/>
  <c r="D13" i="1" l="1"/>
  <c r="D78" i="1"/>
  <c r="D61" i="1" l="1"/>
  <c r="D70" i="1"/>
  <c r="D77" i="1"/>
  <c r="D58" i="1"/>
  <c r="D92" i="1"/>
  <c r="D90" i="1" l="1"/>
  <c r="D76" i="1" s="1"/>
  <c r="D91" i="1"/>
  <c r="D54" i="1"/>
  <c r="D74" i="1" l="1"/>
  <c r="D72" i="1"/>
  <c r="D51" i="1"/>
  <c r="D48" i="1"/>
  <c r="D64" i="1" l="1"/>
  <c r="D12" i="1"/>
  <c r="D99" i="1" l="1"/>
</calcChain>
</file>

<file path=xl/comments1.xml><?xml version="1.0" encoding="utf-8"?>
<comments xmlns="http://schemas.openxmlformats.org/spreadsheetml/2006/main">
  <authors>
    <author>Test</author>
  </authors>
  <commentList>
    <comment ref="K30" authorId="0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Al parecer </t>
        </r>
      </text>
    </comment>
  </commentList>
</comments>
</file>

<file path=xl/sharedStrings.xml><?xml version="1.0" encoding="utf-8"?>
<sst xmlns="http://schemas.openxmlformats.org/spreadsheetml/2006/main" count="225" uniqueCount="120">
  <si>
    <t>Fuente de Financiamiento y porcentaje</t>
  </si>
  <si>
    <t>Local / Otro %</t>
  </si>
  <si>
    <t>Comentarios</t>
  </si>
  <si>
    <t>Monto límite para revisión ex post de adquisiciones:</t>
  </si>
  <si>
    <t>Costo estimado de la Adquisición         (US$)</t>
  </si>
  <si>
    <t>Período del Plan:</t>
  </si>
  <si>
    <t xml:space="preserve">Fecha estimada del Anuncio de Adquisición o del Inicio de la contratación </t>
  </si>
  <si>
    <t>Bienes y servicios (monto en U$S):_______</t>
  </si>
  <si>
    <t>Consultorias (monto en U$S):_________</t>
  </si>
  <si>
    <t>Total</t>
  </si>
  <si>
    <t>Preparado por:</t>
  </si>
  <si>
    <t>Fecha:</t>
  </si>
  <si>
    <t>Descripción de las adquisiciones (1)</t>
  </si>
  <si>
    <t>BID/MIF %</t>
  </si>
  <si>
    <t>Revisión técnica del JEP (4)</t>
  </si>
  <si>
    <t>Ref. POA</t>
  </si>
  <si>
    <t>No. Item</t>
  </si>
  <si>
    <t>Componente 1</t>
  </si>
  <si>
    <t>Componente 2</t>
  </si>
  <si>
    <t>Gastos Operativos</t>
  </si>
  <si>
    <t>Banco Interamericano de Desarrollo - VPC/PDP-</t>
  </si>
  <si>
    <t>Revisión  de adquisiciones (Ex ante-Ex Post) (3)</t>
  </si>
  <si>
    <r>
      <rPr>
        <b/>
        <vertAlign val="superscript"/>
        <sz val="10"/>
        <rFont val="Calibri"/>
        <family val="2"/>
        <scheme val="minor"/>
      </rP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Bienes y Obras</t>
    </r>
    <r>
      <rPr>
        <sz val="10"/>
        <rFont val="Calibri"/>
        <family val="2"/>
        <scheme val="minor"/>
      </rPr>
      <t xml:space="preserve">:  </t>
    </r>
    <r>
      <rPr>
        <b/>
        <sz val="10"/>
        <rFont val="Calibri"/>
        <family val="2"/>
        <scheme val="minor"/>
      </rPr>
      <t>LP</t>
    </r>
    <r>
      <rPr>
        <sz val="10"/>
        <rFont val="Calibri"/>
        <family val="2"/>
        <scheme val="minor"/>
      </rPr>
      <t xml:space="preserve">: Licitación Pública;  </t>
    </r>
    <r>
      <rPr>
        <b/>
        <sz val="10"/>
        <rFont val="Calibri"/>
        <family val="2"/>
        <scheme val="minor"/>
      </rPr>
      <t>CP</t>
    </r>
    <r>
      <rPr>
        <sz val="10"/>
        <rFont val="Calibri"/>
        <family val="2"/>
        <scheme val="minor"/>
      </rPr>
      <t xml:space="preserve">: Comparación de Precios;  </t>
    </r>
    <r>
      <rPr>
        <b/>
        <sz val="10"/>
        <rFont val="Calibri"/>
        <family val="2"/>
        <scheme val="minor"/>
      </rPr>
      <t>CD</t>
    </r>
    <r>
      <rPr>
        <sz val="10"/>
        <rFont val="Calibri"/>
        <family val="2"/>
        <scheme val="minor"/>
      </rPr>
      <t xml:space="preserve">: Contratación Directa.    </t>
    </r>
  </si>
  <si>
    <r>
      <t>(2)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Firmas de consultoria</t>
    </r>
    <r>
      <rPr>
        <sz val="10"/>
        <rFont val="Calibri"/>
        <family val="2"/>
        <scheme val="minor"/>
      </rPr>
      <t>:  SCC: Selección Basada en la Calificación de los Consultores; SBCC: Selección Basada en Calidad y Costo; SBMC: Selección Basada en el Menor Costo; SBPF: Selección Basada en Presupuesto Fijo. SD: Selección Directa; SBC: Selección Basada en Calidad</t>
    </r>
  </si>
  <si>
    <r>
      <t>(3)</t>
    </r>
    <r>
      <rPr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 xml:space="preserve"> Revisión ex ante/ ex post</t>
    </r>
    <r>
      <rPr>
        <sz val="10"/>
        <rFont val="Calibri"/>
        <family val="2"/>
        <scheme val="minor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</si>
  <si>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10"/>
        <rFont val="Calibri"/>
        <family val="2"/>
        <scheme val="minor"/>
      </rPr>
      <t xml:space="preserve">  </t>
    </r>
    <r>
      <rPr>
        <b/>
        <u/>
        <sz val="10"/>
        <rFont val="Calibri"/>
        <family val="2"/>
        <scheme val="minor"/>
      </rPr>
      <t>Revisión técnica</t>
    </r>
    <r>
      <rPr>
        <sz val="10"/>
        <rFont val="Calibri"/>
        <family val="2"/>
        <scheme val="minor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</si>
  <si>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r>
      <rPr>
        <b/>
        <vertAlign val="superscript"/>
        <sz val="10"/>
        <rFont val="Calibri"/>
        <family val="2"/>
        <scheme val="minor"/>
      </rPr>
      <t>(1)</t>
    </r>
    <r>
      <rPr>
        <sz val="10"/>
        <rFont val="Calibri"/>
        <family val="2"/>
        <scheme val="minor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</si>
  <si>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u/>
        <vertAlign val="superscript"/>
        <sz val="10"/>
        <rFont val="Calibri"/>
        <family val="2"/>
        <scheme val="minor"/>
      </rPr>
      <t xml:space="preserve">(2) </t>
    </r>
    <r>
      <rPr>
        <b/>
        <u/>
        <sz val="10"/>
        <rFont val="Calibri"/>
        <family val="2"/>
        <scheme val="minor"/>
      </rPr>
      <t>Consultores Individuales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>CCIN</t>
    </r>
    <r>
      <rPr>
        <sz val="10"/>
        <rFont val="Calibri"/>
        <family val="2"/>
        <scheme val="minor"/>
      </rPr>
      <t xml:space="preserve">: Selección basada en la Comparación de Calificaciones Consultor Individual ; SD: Selección Directa. </t>
    </r>
  </si>
  <si>
    <r>
      <t xml:space="preserve">Método de Adquisición </t>
    </r>
    <r>
      <rPr>
        <b/>
        <vertAlign val="superscript"/>
        <sz val="10"/>
        <rFont val="Calibri"/>
        <family val="2"/>
        <scheme val="minor"/>
      </rPr>
      <t>(2)</t>
    </r>
  </si>
  <si>
    <t>País: BOLIVIA</t>
  </si>
  <si>
    <t xml:space="preserve">Agencia Ejecutora (AE): Viceministerio de Igualdad de Oportundades               Sector Público: </t>
  </si>
  <si>
    <t>Nombre del Proyecto: Apoyo a la Lucha Contra la Violencia en Razon de Genero</t>
  </si>
  <si>
    <t>Ex - ante</t>
  </si>
  <si>
    <t>PLAN DE ADQUISICIONES  DE COOPERACIONES TECNICAS NO REEMBOLSABLES</t>
  </si>
  <si>
    <t>Componente 3</t>
  </si>
  <si>
    <t>Imprevistos</t>
  </si>
  <si>
    <t>Auditoria</t>
  </si>
  <si>
    <t>CONSULTORIAS</t>
  </si>
  <si>
    <t>GASTOS OPERATIVOS</t>
  </si>
  <si>
    <t>Ex -ante</t>
  </si>
  <si>
    <t>SERVICIOS DIFERENTES A CONSULTORIA</t>
  </si>
  <si>
    <t>Componente 4</t>
  </si>
  <si>
    <t>TOTAL PROYECTO</t>
  </si>
  <si>
    <t>Auditoria financiera</t>
  </si>
  <si>
    <t>BIENES</t>
  </si>
  <si>
    <t xml:space="preserve">Componente 1 </t>
  </si>
  <si>
    <t>Consultoria para elaborar los planos de licitación de la construccion de 1 modelo de Casa de Justicia en 3 regiones.</t>
  </si>
  <si>
    <t xml:space="preserve">Consultoría  para la coordinación general del proyecto </t>
  </si>
  <si>
    <t>CP</t>
  </si>
  <si>
    <t>SCC</t>
  </si>
  <si>
    <t>CCIN</t>
  </si>
  <si>
    <t>Talleres - 198 pasajes</t>
  </si>
  <si>
    <t>Talleres- 207 viáticos</t>
  </si>
  <si>
    <t>Talleres - 1077 estipendios</t>
  </si>
  <si>
    <t>Talleres - 459 pasajes</t>
  </si>
  <si>
    <t>Talleres- 203 viáticos</t>
  </si>
  <si>
    <t>Talleres -  750 estipendios</t>
  </si>
  <si>
    <t>Talleres - 45 pasajes</t>
  </si>
  <si>
    <t>Talleres- 68 viáticos</t>
  </si>
  <si>
    <t>Talleres - 1940 estipendios</t>
  </si>
  <si>
    <t>Talleres - 770 pasajes</t>
  </si>
  <si>
    <t>Talleres - 130 viáticos</t>
  </si>
  <si>
    <t>Talleres - 950 estipendios</t>
  </si>
  <si>
    <t>Material didáctico para ejecutar talleres de socialización del modelo de gestión del SIPPASE-VRG</t>
  </si>
  <si>
    <t>Coordinación para el diseño del modelo del SIPPASE-VRG</t>
  </si>
  <si>
    <t>Consultoria para el análisis de las experiencias desde las prácticas institucionales existentesy la sociedad civil - La Paz, Oruro y Potosi</t>
  </si>
  <si>
    <t>Consultoria para el análisis de las experiencias desde las prácticas institucionales existentesy la sociedad civil - Cochabamba, Chuquisaca y Tarija</t>
  </si>
  <si>
    <t>Consultoria para el análisis de las experiencias desde las prácticas institucionales existentesy la sociedad civil - Santa Cruz, Beni y Pando</t>
  </si>
  <si>
    <t>Consultoría para la sistematización, integración y validación de las experiencias desde las prácticas institucionales existentesy la sociedad civil</t>
  </si>
  <si>
    <t>Consultoria para diseñar una estrategia de inversión y gasto de funcionamiento en municipios tipo A, B y C</t>
  </si>
  <si>
    <t>Consultoria para diseñar una estrategia de inversión y gasto de funcionamiento en municipios tipo D</t>
  </si>
  <si>
    <t>Consultoria para la construcción de una estrategia de gestión de la inversión y funcionamiento desde el Nivel Central, la Cooperación Internacional y otros mecanismos de financiamiento</t>
  </si>
  <si>
    <t>Consultoria de planificacion, ejecución y monitoreo de la estrategia de inversión y gasto de funcionamiento del SIPPASE-VRG</t>
  </si>
  <si>
    <t xml:space="preserve">Consultoria para elaborar normativa que promueva la inversión para la igualdad de oportunidades en el marco del SIPPASE-VRG </t>
  </si>
  <si>
    <t xml:space="preserve">Consultoria para desarrollar la currícula modular del sistema de formación de oficiales y  de sub oficiales, clases y policias en el marco del SIPPASE-VRG </t>
  </si>
  <si>
    <t xml:space="preserve">Consultoría para elaborar  material modular para autoridades originarias sobre derechos de las mujeres </t>
  </si>
  <si>
    <t xml:space="preserve">Consultoria para la socializacion de los protocolos del SIPPASE-VRG </t>
  </si>
  <si>
    <t xml:space="preserve">Consultoria para elaborar los indicadores del SIPPASE-VRG  bajo estandares internacionales y comparación regional </t>
  </si>
  <si>
    <t>La contratación responde a la modalidad de consultoria de línea</t>
  </si>
  <si>
    <t>Material técnico para la adecuada enseñanza de los protocolos del SIPPASE-VRG (barbijos, guantes, etc., utilizados en la atención de los casos de violencia) adecuado a los operadores de justicia segun el modelo.</t>
  </si>
  <si>
    <t>Consultoria de apoyo en la problemática de la violencia en razón de género paraelaborar los protocolos de atención y sanción del SIPPASE-VRG</t>
  </si>
  <si>
    <r>
      <rPr>
        <b/>
        <sz val="8"/>
        <rFont val="Arial"/>
        <family val="2"/>
      </rPr>
      <t>Aclaración</t>
    </r>
    <r>
      <rPr>
        <sz val="8"/>
        <rFont val="Arial"/>
        <family val="2"/>
      </rPr>
      <t>: La modalidad de consultoria de línea conlleva que el personal responde a objetivos de largo plazo y la consecución de actividades recurrentes; es un personal permanente durante la ejecución del proyecto</t>
    </r>
  </si>
  <si>
    <t>Componente Administrativo/Gerencial</t>
  </si>
  <si>
    <t>Componente administrativo/gerencial</t>
  </si>
  <si>
    <t>Talleres - pasajes, viaticos y estipendios</t>
  </si>
  <si>
    <t xml:space="preserve">Consultorias para elaborar los protocolos de atención y sanción del SIPPASE-VRG desde una perspectiva legal </t>
  </si>
  <si>
    <t xml:space="preserve">Consultoria para elaborar los protocolos de atención y sanción del SIPPASE-VRG  desde la perspectiva de intervención social y psicológica </t>
  </si>
  <si>
    <t>Consultoria para elaborar los protocolos de atención y sanción del SIPPASE-VRG desde la perspectiva de organización y métodos</t>
  </si>
  <si>
    <t xml:space="preserve">Consultoria para elaborar normativa que resguarde el derecho de las mujeres a vivir un vida libre de violencia </t>
  </si>
  <si>
    <t xml:space="preserve">Consultoria para elaborar normativas que aseguren el funcionamiento del SIPPASE-VRG </t>
  </si>
  <si>
    <t>Su contratación dependerá de los avances del Órgano Legislativo en la aprobación de nueva normativa y derogación de la normativa vigente.
Se prevé 3 consultorias ejecutadas en periodos distintos, cada una de $us 4,317.-</t>
  </si>
  <si>
    <t>Consultoría para impartir la curricula modular en el plantel docente del sistema de formación de oficiales y sub oficiales, clases y policias</t>
  </si>
  <si>
    <t>Número del Proyecto:   BO-T1193</t>
  </si>
  <si>
    <t>El alcance de los TDR´s y su agrupación geográfica, considera las capacidades institucionales y expertice de los oferentes locales para responder a la demanda altamente focalizada del proyecto (estudios cualitativos sobre servicios de violencia en razón de género); una agregación mayor, si bien facilitaría los procesos administrativos, también supone 1) forzar las capacidades de los oferentes para realizar investigaciones en zonas geográficas distintas a las suyas; y 2) incrementar los tiempos de trabajo.</t>
  </si>
  <si>
    <t xml:space="preserve">El alcance de los TDR´s y su focalización por tipo de municipio, responde a la complejidad y diferencia de  cada uno de los objetos de estudio (estructuras organizativas, tamaño, localización, esturctura financiera, etc); una agregación mayor, si bien facilitaría los procesos administrativos, pone en riesgo los resultados de la consultoria. </t>
  </si>
  <si>
    <t>Ex -post</t>
  </si>
  <si>
    <t>Ex -  post</t>
  </si>
  <si>
    <t>Ex - post</t>
  </si>
  <si>
    <t>Norma Nacional</t>
  </si>
  <si>
    <t>Material técnico utilizado por el personal responsable de los servicios atención: material profesional para uso forence, contención psicológica, protección policial a víctimas; y  asesoriamiento jurídico.</t>
  </si>
  <si>
    <t>Edición e impresión de los protocolos del SIPPASE-VRG</t>
  </si>
  <si>
    <t>Evaluación de impacto</t>
  </si>
  <si>
    <t>Consultoría para la coordinación de la evaluación de impacto</t>
  </si>
  <si>
    <t>Consultoria para aseguramiento de la calidad del sistema de información</t>
  </si>
  <si>
    <t>Consultor/a fiduciario del proyecto</t>
  </si>
  <si>
    <t>Módulos con apoyos visuales y auditivos  en base a guias  elaboradas para la redes sociales  e instrumentos propios de la educación popular</t>
  </si>
  <si>
    <t>Produccion audiovisual  y grabación del modelo SIPPASE-VRG y capacitacion en protocolos de atencion (2000 cds)</t>
  </si>
  <si>
    <t>Consultoria para el procesamiento de datos</t>
  </si>
  <si>
    <t>Publicaciones del sistema (reportes anuales, informes de Edel y protocolos)</t>
  </si>
  <si>
    <t>Responde a las acciones necesarias para realizar la asesoría técnica de la implementación</t>
  </si>
  <si>
    <t>Diseño e impresión de los módulos curriculares elaborados en el marco del SIPPASE-VRG</t>
  </si>
  <si>
    <t xml:space="preserve">Equipamiento de 30 centros modelo de atención </t>
  </si>
  <si>
    <r>
      <t xml:space="preserve">La contratación responde a la modalidad de consultoria </t>
    </r>
    <r>
      <rPr>
        <sz val="11"/>
        <color theme="1"/>
        <rFont val="Calibri"/>
        <family val="2"/>
        <scheme val="minor"/>
      </rPr>
      <t xml:space="preserve">de línea, por 24 meses </t>
    </r>
  </si>
  <si>
    <t>Consultoria para estrategia de intervención en el nivel municipal - municipios categoría D</t>
  </si>
  <si>
    <t>Consultoria para estrategia de intervención  en el nivel municipal - municipios tipo  A, B y C</t>
  </si>
  <si>
    <t>Consultoria para estrategia y  análisis normativo y procedimental en el Órgano Judicial y el Ministerio Público</t>
  </si>
  <si>
    <t>Equipos para el funcionamiento del Sistema</t>
  </si>
  <si>
    <t>Servidor para el funcionamiento del Sistema</t>
  </si>
  <si>
    <t>Consultoria para el diseño e implementación de un Sistema de información integrado y procesamiento de datos.</t>
  </si>
  <si>
    <t>Consultoria para elaborar e implementar el diseño curricular para la Escuela de Jueces del Estado y el Ministerio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</si>
</sst>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vertAlign val="superscript"/>
      <sz val="10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sz val="11"/>
      <color theme="3" tint="0.5999938962981048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27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/>
    <xf numFmtId="0" fontId="12" fillId="0" borderId="0" xfId="0" applyFont="1" applyBorder="1"/>
    <xf numFmtId="0" fontId="12" fillId="0" borderId="5" xfId="0" applyFont="1" applyBorder="1"/>
    <xf numFmtId="0" fontId="12" fillId="0" borderId="1" xfId="0" applyFont="1" applyBorder="1"/>
    <xf numFmtId="0" fontId="12" fillId="0" borderId="30" xfId="0" applyFont="1" applyBorder="1"/>
    <xf numFmtId="0" fontId="12" fillId="0" borderId="1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1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3" fontId="12" fillId="0" borderId="3" xfId="0" applyNumberFormat="1" applyFont="1" applyBorder="1"/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3" fontId="12" fillId="0" borderId="30" xfId="0" applyNumberFormat="1" applyFont="1" applyBorder="1"/>
    <xf numFmtId="0" fontId="12" fillId="3" borderId="30" xfId="0" applyFont="1" applyFill="1" applyBorder="1"/>
    <xf numFmtId="0" fontId="12" fillId="3" borderId="1" xfId="0" applyFont="1" applyFill="1" applyBorder="1"/>
    <xf numFmtId="3" fontId="11" fillId="3" borderId="30" xfId="0" applyNumberFormat="1" applyFont="1" applyFill="1" applyBorder="1"/>
    <xf numFmtId="3" fontId="23" fillId="0" borderId="30" xfId="0" applyNumberFormat="1" applyFont="1" applyBorder="1"/>
    <xf numFmtId="0" fontId="12" fillId="0" borderId="1" xfId="0" applyNumberFormat="1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12" fillId="4" borderId="30" xfId="0" applyFont="1" applyFill="1" applyBorder="1"/>
    <xf numFmtId="3" fontId="11" fillId="4" borderId="30" xfId="0" applyNumberFormat="1" applyFont="1" applyFill="1" applyBorder="1"/>
    <xf numFmtId="0" fontId="12" fillId="4" borderId="1" xfId="0" applyFont="1" applyFill="1" applyBorder="1"/>
    <xf numFmtId="0" fontId="11" fillId="4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3" borderId="24" xfId="0" applyFont="1" applyFill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4" borderId="24" xfId="0" applyFont="1" applyFill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2" fillId="0" borderId="30" xfId="0" applyFont="1" applyBorder="1" applyAlignment="1">
      <alignment horizontal="left"/>
    </xf>
    <xf numFmtId="0" fontId="12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3" fontId="12" fillId="0" borderId="30" xfId="0" applyNumberFormat="1" applyFont="1" applyBorder="1" applyAlignment="1">
      <alignment horizontal="right"/>
    </xf>
    <xf numFmtId="0" fontId="6" fillId="0" borderId="1" xfId="0" applyFont="1" applyBorder="1" applyAlignment="1">
      <alignment vertical="top" wrapText="1"/>
    </xf>
    <xf numFmtId="0" fontId="12" fillId="6" borderId="30" xfId="0" applyFont="1" applyFill="1" applyBorder="1"/>
    <xf numFmtId="0" fontId="22" fillId="6" borderId="1" xfId="0" applyFont="1" applyFill="1" applyBorder="1" applyAlignment="1">
      <alignment vertical="top" wrapText="1"/>
    </xf>
    <xf numFmtId="3" fontId="23" fillId="6" borderId="30" xfId="0" applyNumberFormat="1" applyFont="1" applyFill="1" applyBorder="1"/>
    <xf numFmtId="0" fontId="12" fillId="6" borderId="1" xfId="0" applyFont="1" applyFill="1" applyBorder="1"/>
    <xf numFmtId="0" fontId="12" fillId="6" borderId="24" xfId="0" applyFont="1" applyFill="1" applyBorder="1" applyAlignment="1">
      <alignment vertical="top" wrapText="1"/>
    </xf>
    <xf numFmtId="0" fontId="11" fillId="6" borderId="30" xfId="0" applyFont="1" applyFill="1" applyBorder="1"/>
    <xf numFmtId="0" fontId="22" fillId="6" borderId="1" xfId="0" applyNumberFormat="1" applyFont="1" applyFill="1" applyBorder="1" applyAlignment="1">
      <alignment vertical="top" wrapText="1"/>
    </xf>
    <xf numFmtId="3" fontId="22" fillId="6" borderId="30" xfId="0" applyNumberFormat="1" applyFont="1" applyFill="1" applyBorder="1"/>
    <xf numFmtId="0" fontId="11" fillId="6" borderId="1" xfId="0" applyFont="1" applyFill="1" applyBorder="1"/>
    <xf numFmtId="0" fontId="11" fillId="6" borderId="24" xfId="0" applyFont="1" applyFill="1" applyBorder="1" applyAlignment="1">
      <alignment vertical="top" wrapText="1"/>
    </xf>
    <xf numFmtId="0" fontId="11" fillId="6" borderId="1" xfId="0" applyFont="1" applyFill="1" applyBorder="1" applyAlignment="1">
      <alignment horizontal="right"/>
    </xf>
    <xf numFmtId="3" fontId="5" fillId="0" borderId="30" xfId="0" applyNumberFormat="1" applyFont="1" applyBorder="1"/>
    <xf numFmtId="0" fontId="23" fillId="5" borderId="1" xfId="0" applyFont="1" applyFill="1" applyBorder="1"/>
    <xf numFmtId="0" fontId="12" fillId="0" borderId="15" xfId="0" applyFont="1" applyBorder="1" applyAlignment="1">
      <alignment horizontal="left" vertical="top" wrapText="1"/>
    </xf>
    <xf numFmtId="0" fontId="12" fillId="0" borderId="24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center" vertical="top" wrapText="1"/>
    </xf>
    <xf numFmtId="164" fontId="0" fillId="0" borderId="0" xfId="1" applyNumberFormat="1" applyFont="1" applyAlignment="1">
      <alignment vertical="top" wrapText="1"/>
    </xf>
    <xf numFmtId="164" fontId="0" fillId="0" borderId="0" xfId="1" applyNumberFormat="1" applyFont="1" applyAlignment="1">
      <alignment horizontal="left"/>
    </xf>
    <xf numFmtId="0" fontId="12" fillId="5" borderId="1" xfId="0" applyFont="1" applyFill="1" applyBorder="1"/>
    <xf numFmtId="0" fontId="1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12" fillId="6" borderId="1" xfId="0" applyFont="1" applyFill="1" applyBorder="1" applyAlignment="1">
      <alignment horizontal="right"/>
    </xf>
    <xf numFmtId="3" fontId="3" fillId="0" borderId="30" xfId="0" applyNumberFormat="1" applyFont="1" applyBorder="1"/>
    <xf numFmtId="0" fontId="12" fillId="7" borderId="1" xfId="0" applyFont="1" applyFill="1" applyBorder="1"/>
    <xf numFmtId="3" fontId="12" fillId="0" borderId="1" xfId="0" applyNumberFormat="1" applyFont="1" applyBorder="1"/>
    <xf numFmtId="0" fontId="12" fillId="7" borderId="24" xfId="0" applyFont="1" applyFill="1" applyBorder="1" applyAlignment="1">
      <alignment vertical="top" wrapText="1"/>
    </xf>
    <xf numFmtId="0" fontId="12" fillId="7" borderId="1" xfId="0" applyFont="1" applyFill="1" applyBorder="1" applyAlignment="1">
      <alignment vertical="top" wrapText="1"/>
    </xf>
    <xf numFmtId="0" fontId="12" fillId="7" borderId="1" xfId="0" applyNumberFormat="1" applyFont="1" applyFill="1" applyBorder="1" applyAlignment="1">
      <alignment vertical="top" wrapText="1"/>
    </xf>
    <xf numFmtId="0" fontId="12" fillId="0" borderId="1" xfId="0" applyFont="1" applyFill="1" applyBorder="1"/>
    <xf numFmtId="0" fontId="2" fillId="0" borderId="1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11" fillId="0" borderId="32" xfId="0" applyFont="1" applyBorder="1" applyAlignment="1">
      <alignment horizontal="left" wrapText="1"/>
    </xf>
    <xf numFmtId="0" fontId="12" fillId="0" borderId="6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1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9" fillId="0" borderId="26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" xfId="0" applyFont="1" applyBorder="1" applyAlignment="1">
      <alignment horizontal="left" wrapText="1"/>
    </xf>
    <xf numFmtId="0" fontId="12" fillId="0" borderId="3" xfId="0" applyFont="1" applyBorder="1"/>
    <xf numFmtId="0" fontId="11" fillId="0" borderId="16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2" fillId="0" borderId="3" xfId="0" applyFont="1" applyBorder="1" applyAlignment="1"/>
    <xf numFmtId="0" fontId="18" fillId="2" borderId="18" xfId="0" applyFont="1" applyFill="1" applyBorder="1" applyAlignment="1"/>
    <xf numFmtId="0" fontId="18" fillId="2" borderId="6" xfId="0" applyFont="1" applyFill="1" applyBorder="1" applyAlignment="1"/>
    <xf numFmtId="0" fontId="19" fillId="2" borderId="6" xfId="0" applyFont="1" applyFill="1" applyBorder="1" applyAlignment="1"/>
    <xf numFmtId="0" fontId="19" fillId="2" borderId="19" xfId="0" applyFont="1" applyFill="1" applyBorder="1" applyAlignment="1"/>
    <xf numFmtId="0" fontId="14" fillId="2" borderId="1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14" fillId="2" borderId="24" xfId="0" applyFont="1" applyFill="1" applyBorder="1" applyAlignment="1">
      <alignment vertical="top" wrapText="1"/>
    </xf>
    <xf numFmtId="0" fontId="14" fillId="2" borderId="15" xfId="0" applyFont="1" applyFill="1" applyBorder="1" applyAlignment="1">
      <alignment vertical="top" wrapText="1"/>
    </xf>
    <xf numFmtId="0" fontId="16" fillId="0" borderId="26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3" fontId="12" fillId="0" borderId="7" xfId="0" applyNumberFormat="1" applyFont="1" applyBorder="1"/>
    <xf numFmtId="0" fontId="11" fillId="0" borderId="8" xfId="0" applyFont="1" applyBorder="1" applyAlignment="1"/>
    <xf numFmtId="0" fontId="12" fillId="0" borderId="10" xfId="0" applyFont="1" applyBorder="1" applyAlignment="1"/>
    <xf numFmtId="0" fontId="12" fillId="0" borderId="9" xfId="0" applyFont="1" applyBorder="1" applyAlignment="1"/>
    <xf numFmtId="0" fontId="12" fillId="0" borderId="27" xfId="0" applyFont="1" applyBorder="1"/>
    <xf numFmtId="0" fontId="14" fillId="2" borderId="14" xfId="0" applyFont="1" applyFill="1" applyBorder="1" applyAlignment="1">
      <alignment horizontal="left" vertical="center" wrapText="1"/>
    </xf>
    <xf numFmtId="0" fontId="14" fillId="2" borderId="25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7" borderId="15" xfId="0" applyFont="1" applyFill="1" applyBorder="1" applyAlignment="1">
      <alignment horizontal="left" vertical="top" wrapText="1"/>
    </xf>
    <xf numFmtId="0" fontId="12" fillId="7" borderId="33" xfId="0" applyFont="1" applyFill="1" applyBorder="1" applyAlignment="1">
      <alignment horizontal="left" vertical="top" wrapText="1"/>
    </xf>
    <xf numFmtId="0" fontId="12" fillId="7" borderId="17" xfId="0" applyFont="1" applyFill="1" applyBorder="1" applyAlignment="1">
      <alignment horizontal="left" vertical="top" wrapText="1"/>
    </xf>
    <xf numFmtId="164" fontId="0" fillId="0" borderId="0" xfId="1" applyNumberFormat="1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3"/>
  <sheetViews>
    <sheetView tabSelected="1" topLeftCell="A10" zoomScale="80" zoomScaleNormal="80" workbookViewId="0">
      <pane ySplit="870" activePane="bottomLeft"/>
      <selection activeCell="M10" sqref="M1:M1048576"/>
      <selection pane="bottomLeft"/>
    </sheetView>
  </sheetViews>
  <sheetFormatPr defaultColWidth="9.140625" defaultRowHeight="12.75" x14ac:dyDescent="0.2"/>
  <cols>
    <col min="1" max="1" width="4.85546875" style="3" customWidth="1"/>
    <col min="2" max="2" width="4.7109375" customWidth="1"/>
    <col min="3" max="3" width="62" style="1" customWidth="1"/>
    <col min="4" max="4" width="11.5703125" customWidth="1"/>
    <col min="5" max="5" width="11.85546875" customWidth="1"/>
    <col min="6" max="6" width="13.5703125" customWidth="1"/>
    <col min="7" max="8" width="9.140625" customWidth="1"/>
    <col min="9" max="9" width="16.7109375" customWidth="1"/>
    <col min="10" max="10" width="11.5703125" customWidth="1"/>
    <col min="11" max="11" width="49.42578125" style="1" customWidth="1"/>
    <col min="13" max="13" width="11.28515625" style="81" bestFit="1" customWidth="1"/>
  </cols>
  <sheetData>
    <row r="1" spans="1:14" ht="20.25" customHeight="1" x14ac:dyDescent="0.2">
      <c r="A1" s="14"/>
      <c r="B1" s="5"/>
      <c r="C1" s="27"/>
      <c r="D1" s="5"/>
      <c r="E1" s="5"/>
      <c r="F1" s="5"/>
      <c r="G1" s="15"/>
      <c r="I1" s="15" t="s">
        <v>20</v>
      </c>
      <c r="J1" s="15"/>
      <c r="K1" s="38"/>
    </row>
    <row r="2" spans="1:14" ht="20.25" customHeight="1" x14ac:dyDescent="0.2">
      <c r="A2" s="14"/>
      <c r="B2" s="5"/>
      <c r="C2" s="27"/>
      <c r="D2" s="5"/>
      <c r="E2" s="5"/>
      <c r="F2" s="5"/>
      <c r="G2" s="15"/>
      <c r="H2" s="15"/>
      <c r="I2" s="15"/>
      <c r="J2" s="15"/>
      <c r="K2" s="38"/>
    </row>
    <row r="3" spans="1:14" ht="22.5" customHeight="1" thickBot="1" x14ac:dyDescent="0.25">
      <c r="A3" s="14"/>
      <c r="B3" s="5"/>
      <c r="C3" s="27"/>
      <c r="D3" s="5"/>
      <c r="E3" s="5"/>
      <c r="F3" s="5"/>
      <c r="G3" s="5"/>
      <c r="H3" s="5"/>
      <c r="I3" s="5"/>
      <c r="J3" s="5"/>
      <c r="K3" s="27"/>
    </row>
    <row r="4" spans="1:14" ht="28.5" customHeight="1" x14ac:dyDescent="0.25">
      <c r="A4" s="105" t="s">
        <v>33</v>
      </c>
      <c r="B4" s="106"/>
      <c r="C4" s="107"/>
      <c r="D4" s="106"/>
      <c r="E4" s="106"/>
      <c r="F4" s="106"/>
      <c r="G4" s="106"/>
      <c r="H4" s="106"/>
      <c r="I4" s="106"/>
      <c r="J4" s="106"/>
      <c r="K4" s="108"/>
    </row>
    <row r="5" spans="1:14" ht="16.5" customHeight="1" x14ac:dyDescent="0.25">
      <c r="A5" s="119" t="s">
        <v>29</v>
      </c>
      <c r="B5" s="120"/>
      <c r="C5" s="121"/>
      <c r="D5" s="121"/>
      <c r="E5" s="121"/>
      <c r="F5" s="99" t="s">
        <v>30</v>
      </c>
      <c r="G5" s="100"/>
      <c r="H5" s="100"/>
      <c r="I5" s="100"/>
      <c r="J5" s="100"/>
      <c r="K5" s="101"/>
    </row>
    <row r="6" spans="1:14" ht="16.5" customHeight="1" x14ac:dyDescent="0.25">
      <c r="A6" s="117" t="s">
        <v>92</v>
      </c>
      <c r="B6" s="118"/>
      <c r="C6" s="103"/>
      <c r="D6" s="103"/>
      <c r="E6" s="103"/>
      <c r="F6" s="102" t="s">
        <v>31</v>
      </c>
      <c r="G6" s="103"/>
      <c r="H6" s="103"/>
      <c r="I6" s="103"/>
      <c r="J6" s="103"/>
      <c r="K6" s="104"/>
    </row>
    <row r="7" spans="1:14" ht="21" customHeight="1" x14ac:dyDescent="0.25">
      <c r="A7" s="122" t="s">
        <v>5</v>
      </c>
      <c r="B7" s="123"/>
      <c r="C7" s="124"/>
      <c r="D7" s="124"/>
      <c r="E7" s="124"/>
      <c r="F7" s="124"/>
      <c r="G7" s="124"/>
      <c r="H7" s="124"/>
      <c r="I7" s="124"/>
      <c r="J7" s="124"/>
      <c r="K7" s="125"/>
    </row>
    <row r="8" spans="1:14" ht="22.5" customHeight="1" x14ac:dyDescent="0.25">
      <c r="A8" s="71" t="s">
        <v>3</v>
      </c>
      <c r="B8" s="6"/>
      <c r="C8" s="28"/>
      <c r="D8" s="8" t="s">
        <v>7</v>
      </c>
      <c r="E8" s="9"/>
      <c r="F8" s="9"/>
      <c r="G8" s="9"/>
      <c r="H8" s="7" t="s">
        <v>8</v>
      </c>
      <c r="I8" s="9"/>
      <c r="J8" s="9"/>
      <c r="K8" s="39"/>
    </row>
    <row r="9" spans="1:14" ht="12" customHeight="1" x14ac:dyDescent="0.25">
      <c r="A9" s="72"/>
      <c r="B9" s="10"/>
      <c r="C9" s="29"/>
      <c r="D9" s="10"/>
      <c r="E9" s="10"/>
      <c r="F9" s="10"/>
      <c r="G9" s="10"/>
      <c r="H9" s="10"/>
      <c r="I9" s="10"/>
      <c r="J9" s="10"/>
      <c r="K9" s="40"/>
    </row>
    <row r="10" spans="1:14" s="3" customFormat="1" ht="40.5" customHeight="1" x14ac:dyDescent="0.2">
      <c r="A10" s="126" t="s">
        <v>16</v>
      </c>
      <c r="B10" s="153" t="s">
        <v>15</v>
      </c>
      <c r="C10" s="128" t="s">
        <v>12</v>
      </c>
      <c r="D10" s="130" t="s">
        <v>4</v>
      </c>
      <c r="E10" s="130" t="s">
        <v>28</v>
      </c>
      <c r="F10" s="130" t="s">
        <v>21</v>
      </c>
      <c r="G10" s="130" t="s">
        <v>0</v>
      </c>
      <c r="H10" s="130"/>
      <c r="I10" s="131" t="s">
        <v>6</v>
      </c>
      <c r="J10" s="130" t="s">
        <v>14</v>
      </c>
      <c r="K10" s="141" t="s">
        <v>2</v>
      </c>
      <c r="L10" s="2"/>
      <c r="M10" s="82"/>
      <c r="N10" s="2"/>
    </row>
    <row r="11" spans="1:14" ht="40.5" customHeight="1" x14ac:dyDescent="0.2">
      <c r="A11" s="127"/>
      <c r="B11" s="154"/>
      <c r="C11" s="129"/>
      <c r="D11" s="131"/>
      <c r="E11" s="131"/>
      <c r="F11" s="131"/>
      <c r="G11" s="16" t="s">
        <v>13</v>
      </c>
      <c r="H11" s="16" t="s">
        <v>1</v>
      </c>
      <c r="I11" s="132"/>
      <c r="J11" s="131"/>
      <c r="K11" s="142"/>
      <c r="L11" s="1"/>
      <c r="M11" s="83"/>
      <c r="N11" s="1"/>
    </row>
    <row r="12" spans="1:14" ht="15" x14ac:dyDescent="0.25">
      <c r="A12" s="73"/>
      <c r="B12" s="23"/>
      <c r="C12" s="32" t="s">
        <v>37</v>
      </c>
      <c r="D12" s="24">
        <f>D13+D33+D36+D42+D45+D48+D51+0</f>
        <v>479697.39999999997</v>
      </c>
      <c r="E12" s="23"/>
      <c r="F12" s="23"/>
      <c r="G12" s="23"/>
      <c r="H12" s="23"/>
      <c r="I12" s="23"/>
      <c r="J12" s="23"/>
      <c r="K12" s="41"/>
    </row>
    <row r="13" spans="1:14" ht="15" x14ac:dyDescent="0.25">
      <c r="A13" s="74"/>
      <c r="B13" s="56"/>
      <c r="C13" s="57" t="s">
        <v>17</v>
      </c>
      <c r="D13" s="58">
        <f>SUM(D14:D32)</f>
        <v>161678.39999999997</v>
      </c>
      <c r="E13" s="59"/>
      <c r="F13" s="59"/>
      <c r="G13" s="59"/>
      <c r="H13" s="59"/>
      <c r="I13" s="59"/>
      <c r="J13" s="59"/>
      <c r="K13" s="60"/>
    </row>
    <row r="14" spans="1:14" ht="35.25" customHeight="1" x14ac:dyDescent="0.25">
      <c r="A14" s="75">
        <v>1</v>
      </c>
      <c r="B14" s="12"/>
      <c r="C14" s="13" t="s">
        <v>64</v>
      </c>
      <c r="D14" s="21">
        <v>18750</v>
      </c>
      <c r="E14" s="11" t="s">
        <v>50</v>
      </c>
      <c r="F14" s="11" t="s">
        <v>39</v>
      </c>
      <c r="G14" s="11">
        <v>100</v>
      </c>
      <c r="H14" s="11">
        <v>0</v>
      </c>
      <c r="I14" s="11"/>
      <c r="J14" s="11"/>
      <c r="K14" s="42"/>
    </row>
    <row r="15" spans="1:14" ht="60" customHeight="1" x14ac:dyDescent="0.25">
      <c r="A15" s="75">
        <v>2</v>
      </c>
      <c r="B15" s="12"/>
      <c r="C15" s="13" t="s">
        <v>65</v>
      </c>
      <c r="D15" s="21">
        <v>5180</v>
      </c>
      <c r="E15" s="11" t="s">
        <v>50</v>
      </c>
      <c r="F15" s="11" t="s">
        <v>39</v>
      </c>
      <c r="G15" s="11">
        <v>100</v>
      </c>
      <c r="H15" s="11">
        <v>0</v>
      </c>
      <c r="I15" s="11"/>
      <c r="J15" s="11"/>
      <c r="K15" s="157" t="s">
        <v>93</v>
      </c>
    </row>
    <row r="16" spans="1:14" ht="60" customHeight="1" x14ac:dyDescent="0.25">
      <c r="A16" s="75">
        <v>3</v>
      </c>
      <c r="B16" s="12"/>
      <c r="C16" s="13" t="s">
        <v>66</v>
      </c>
      <c r="D16" s="21">
        <v>5540</v>
      </c>
      <c r="E16" s="11" t="s">
        <v>50</v>
      </c>
      <c r="F16" s="11" t="s">
        <v>39</v>
      </c>
      <c r="G16" s="11">
        <v>100</v>
      </c>
      <c r="H16" s="11">
        <v>0</v>
      </c>
      <c r="I16" s="11"/>
      <c r="J16" s="11"/>
      <c r="K16" s="158"/>
    </row>
    <row r="17" spans="1:11" ht="68.25" customHeight="1" x14ac:dyDescent="0.25">
      <c r="A17" s="75">
        <v>4</v>
      </c>
      <c r="B17" s="12"/>
      <c r="C17" s="13" t="s">
        <v>67</v>
      </c>
      <c r="D17" s="21">
        <v>5971</v>
      </c>
      <c r="E17" s="11" t="s">
        <v>50</v>
      </c>
      <c r="F17" s="11" t="s">
        <v>39</v>
      </c>
      <c r="G17" s="11">
        <v>100</v>
      </c>
      <c r="H17" s="11">
        <v>0</v>
      </c>
      <c r="I17" s="11"/>
      <c r="J17" s="11"/>
      <c r="K17" s="159"/>
    </row>
    <row r="18" spans="1:11" ht="46.5" customHeight="1" x14ac:dyDescent="0.25">
      <c r="A18" s="75">
        <v>5</v>
      </c>
      <c r="B18" s="12"/>
      <c r="C18" s="13" t="s">
        <v>68</v>
      </c>
      <c r="D18" s="21">
        <v>6820</v>
      </c>
      <c r="E18" s="11" t="s">
        <v>50</v>
      </c>
      <c r="F18" s="11" t="s">
        <v>39</v>
      </c>
      <c r="G18" s="11">
        <v>100</v>
      </c>
      <c r="H18" s="11">
        <v>0</v>
      </c>
      <c r="I18" s="11"/>
      <c r="J18" s="11"/>
      <c r="K18" s="93"/>
    </row>
    <row r="19" spans="1:11" ht="63" customHeight="1" x14ac:dyDescent="0.25">
      <c r="A19" s="75">
        <v>6</v>
      </c>
      <c r="B19" s="12"/>
      <c r="C19" s="13" t="s">
        <v>113</v>
      </c>
      <c r="D19" s="21">
        <v>5468</v>
      </c>
      <c r="E19" s="11" t="s">
        <v>50</v>
      </c>
      <c r="F19" s="11" t="s">
        <v>39</v>
      </c>
      <c r="G19" s="11">
        <v>100</v>
      </c>
      <c r="H19" s="11">
        <v>0</v>
      </c>
      <c r="I19" s="11"/>
      <c r="J19" s="11"/>
      <c r="K19" s="157" t="s">
        <v>94</v>
      </c>
    </row>
    <row r="20" spans="1:11" ht="52.5" customHeight="1" x14ac:dyDescent="0.25">
      <c r="A20" s="75">
        <v>7</v>
      </c>
      <c r="B20" s="12"/>
      <c r="C20" s="94" t="s">
        <v>114</v>
      </c>
      <c r="D20" s="21">
        <v>5468</v>
      </c>
      <c r="E20" s="11" t="s">
        <v>50</v>
      </c>
      <c r="F20" s="11" t="s">
        <v>39</v>
      </c>
      <c r="G20" s="11">
        <v>100</v>
      </c>
      <c r="H20" s="11">
        <v>0</v>
      </c>
      <c r="I20" s="11"/>
      <c r="J20" s="11"/>
      <c r="K20" s="159"/>
    </row>
    <row r="21" spans="1:11" ht="33.75" customHeight="1" x14ac:dyDescent="0.25">
      <c r="A21" s="75">
        <v>8</v>
      </c>
      <c r="B21" s="12"/>
      <c r="C21" s="95" t="s">
        <v>115</v>
      </c>
      <c r="D21" s="21">
        <v>4309</v>
      </c>
      <c r="E21" s="11" t="s">
        <v>50</v>
      </c>
      <c r="F21" s="11" t="s">
        <v>39</v>
      </c>
      <c r="G21" s="11">
        <v>100</v>
      </c>
      <c r="H21" s="11">
        <v>0</v>
      </c>
      <c r="I21" s="11"/>
      <c r="J21" s="11"/>
      <c r="K21" s="42"/>
    </row>
    <row r="22" spans="1:11" ht="42" customHeight="1" x14ac:dyDescent="0.25">
      <c r="A22" s="75">
        <v>9</v>
      </c>
      <c r="B22" s="12"/>
      <c r="C22" s="95" t="s">
        <v>85</v>
      </c>
      <c r="D22" s="21">
        <v>2877.75</v>
      </c>
      <c r="E22" s="11" t="s">
        <v>50</v>
      </c>
      <c r="F22" s="11" t="s">
        <v>39</v>
      </c>
      <c r="G22" s="11">
        <v>100</v>
      </c>
      <c r="H22" s="11">
        <v>0</v>
      </c>
      <c r="I22" s="11"/>
      <c r="J22" s="11"/>
      <c r="K22" s="70"/>
    </row>
    <row r="23" spans="1:11" ht="49.5" customHeight="1" x14ac:dyDescent="0.25">
      <c r="A23" s="75">
        <v>10</v>
      </c>
      <c r="B23" s="12"/>
      <c r="C23" s="95" t="s">
        <v>86</v>
      </c>
      <c r="D23" s="21">
        <v>2877.75</v>
      </c>
      <c r="E23" s="11" t="s">
        <v>50</v>
      </c>
      <c r="F23" s="11" t="s">
        <v>39</v>
      </c>
      <c r="G23" s="11">
        <v>100</v>
      </c>
      <c r="H23" s="11">
        <v>0</v>
      </c>
      <c r="I23" s="11"/>
      <c r="J23" s="11"/>
      <c r="K23" s="70"/>
    </row>
    <row r="24" spans="1:11" ht="46.5" customHeight="1" x14ac:dyDescent="0.25">
      <c r="A24" s="75">
        <v>11</v>
      </c>
      <c r="B24" s="12"/>
      <c r="C24" s="95" t="s">
        <v>87</v>
      </c>
      <c r="D24" s="21">
        <v>2877.75</v>
      </c>
      <c r="E24" s="11" t="s">
        <v>50</v>
      </c>
      <c r="F24" s="11" t="s">
        <v>39</v>
      </c>
      <c r="G24" s="11">
        <v>100</v>
      </c>
      <c r="H24" s="11">
        <v>0</v>
      </c>
      <c r="I24" s="11"/>
      <c r="J24" s="11"/>
      <c r="K24" s="70"/>
    </row>
    <row r="25" spans="1:11" ht="45.75" customHeight="1" x14ac:dyDescent="0.25">
      <c r="A25" s="75">
        <v>12</v>
      </c>
      <c r="B25" s="12"/>
      <c r="C25" s="95" t="s">
        <v>80</v>
      </c>
      <c r="D25" s="21">
        <v>2877.75</v>
      </c>
      <c r="E25" s="11" t="s">
        <v>50</v>
      </c>
      <c r="F25" s="11" t="s">
        <v>39</v>
      </c>
      <c r="G25" s="11">
        <v>100</v>
      </c>
      <c r="H25" s="11">
        <v>0</v>
      </c>
      <c r="I25" s="11"/>
      <c r="J25" s="11"/>
      <c r="K25" s="42"/>
    </row>
    <row r="26" spans="1:11" ht="36.75" customHeight="1" x14ac:dyDescent="0.25">
      <c r="A26" s="75">
        <v>13</v>
      </c>
      <c r="B26" s="12"/>
      <c r="C26" s="95" t="s">
        <v>69</v>
      </c>
      <c r="D26" s="21">
        <v>9640</v>
      </c>
      <c r="E26" s="11" t="s">
        <v>50</v>
      </c>
      <c r="F26" s="11" t="s">
        <v>39</v>
      </c>
      <c r="G26" s="11">
        <v>100</v>
      </c>
      <c r="H26" s="11">
        <v>0</v>
      </c>
      <c r="I26" s="11"/>
      <c r="J26" s="11"/>
      <c r="K26" s="42"/>
    </row>
    <row r="27" spans="1:11" ht="33.75" customHeight="1" x14ac:dyDescent="0.25">
      <c r="A27" s="75">
        <v>14</v>
      </c>
      <c r="B27" s="12"/>
      <c r="C27" s="95" t="s">
        <v>70</v>
      </c>
      <c r="D27" s="21">
        <v>9640</v>
      </c>
      <c r="E27" s="11" t="s">
        <v>50</v>
      </c>
      <c r="F27" s="11" t="s">
        <v>39</v>
      </c>
      <c r="G27" s="11">
        <v>100</v>
      </c>
      <c r="H27" s="11">
        <v>0</v>
      </c>
      <c r="I27" s="11"/>
      <c r="J27" s="11"/>
      <c r="K27" s="42"/>
    </row>
    <row r="28" spans="1:11" ht="66" customHeight="1" x14ac:dyDescent="0.25">
      <c r="A28" s="75">
        <v>15</v>
      </c>
      <c r="B28" s="12"/>
      <c r="C28" s="95" t="s">
        <v>71</v>
      </c>
      <c r="D28" s="21">
        <v>3453</v>
      </c>
      <c r="E28" s="11" t="s">
        <v>50</v>
      </c>
      <c r="F28" s="11" t="s">
        <v>39</v>
      </c>
      <c r="G28" s="11">
        <v>100</v>
      </c>
      <c r="H28" s="11">
        <v>0</v>
      </c>
      <c r="I28" s="11"/>
      <c r="J28" s="11"/>
      <c r="K28" s="42"/>
    </row>
    <row r="29" spans="1:11" ht="52.5" customHeight="1" x14ac:dyDescent="0.25">
      <c r="A29" s="75">
        <v>16</v>
      </c>
      <c r="B29" s="12"/>
      <c r="C29" s="95" t="s">
        <v>72</v>
      </c>
      <c r="D29" s="21">
        <v>31079</v>
      </c>
      <c r="E29" s="11" t="s">
        <v>50</v>
      </c>
      <c r="F29" s="11" t="s">
        <v>95</v>
      </c>
      <c r="G29" s="11">
        <v>100</v>
      </c>
      <c r="H29" s="11">
        <v>0</v>
      </c>
      <c r="I29" s="11"/>
      <c r="J29" s="11"/>
      <c r="K29" s="42" t="s">
        <v>112</v>
      </c>
    </row>
    <row r="30" spans="1:11" ht="75.75" customHeight="1" x14ac:dyDescent="0.25">
      <c r="A30" s="75">
        <v>17</v>
      </c>
      <c r="B30" s="12"/>
      <c r="C30" s="95" t="s">
        <v>73</v>
      </c>
      <c r="D30" s="21">
        <f>4316.6*3</f>
        <v>12949.800000000001</v>
      </c>
      <c r="E30" s="11" t="s">
        <v>50</v>
      </c>
      <c r="F30" s="11" t="s">
        <v>95</v>
      </c>
      <c r="G30" s="11">
        <v>100</v>
      </c>
      <c r="H30" s="11">
        <v>0</v>
      </c>
      <c r="I30" s="11"/>
      <c r="J30" s="11"/>
      <c r="K30" s="69" t="s">
        <v>90</v>
      </c>
    </row>
    <row r="31" spans="1:11" ht="79.5" customHeight="1" x14ac:dyDescent="0.25">
      <c r="A31" s="75">
        <v>20</v>
      </c>
      <c r="B31" s="12"/>
      <c r="C31" s="95" t="s">
        <v>88</v>
      </c>
      <c r="D31" s="21">
        <f>4316.6*3</f>
        <v>12949.800000000001</v>
      </c>
      <c r="E31" s="11" t="s">
        <v>50</v>
      </c>
      <c r="F31" s="11" t="s">
        <v>39</v>
      </c>
      <c r="G31" s="11">
        <v>100</v>
      </c>
      <c r="H31" s="11">
        <v>0</v>
      </c>
      <c r="I31" s="11"/>
      <c r="J31" s="11"/>
      <c r="K31" s="69" t="s">
        <v>90</v>
      </c>
    </row>
    <row r="32" spans="1:11" ht="83.25" customHeight="1" x14ac:dyDescent="0.25">
      <c r="A32" s="75">
        <v>21</v>
      </c>
      <c r="B32" s="12"/>
      <c r="C32" s="95" t="s">
        <v>89</v>
      </c>
      <c r="D32" s="21">
        <f>4316.6*3</f>
        <v>12949.800000000001</v>
      </c>
      <c r="E32" s="11" t="s">
        <v>50</v>
      </c>
      <c r="F32" s="11" t="s">
        <v>96</v>
      </c>
      <c r="G32" s="11">
        <v>100</v>
      </c>
      <c r="H32" s="11">
        <v>0</v>
      </c>
      <c r="I32" s="11"/>
      <c r="J32" s="11"/>
      <c r="K32" s="69" t="s">
        <v>90</v>
      </c>
    </row>
    <row r="33" spans="1:13" ht="15" x14ac:dyDescent="0.25">
      <c r="A33" s="76"/>
      <c r="B33" s="61"/>
      <c r="C33" s="62" t="s">
        <v>18</v>
      </c>
      <c r="D33" s="63">
        <f>SUM(D34:D35)</f>
        <v>68128</v>
      </c>
      <c r="E33" s="64"/>
      <c r="F33" s="64"/>
      <c r="G33" s="64"/>
      <c r="H33" s="64"/>
      <c r="I33" s="64"/>
      <c r="J33" s="64"/>
      <c r="K33" s="65"/>
    </row>
    <row r="34" spans="1:13" ht="38.25" customHeight="1" x14ac:dyDescent="0.25">
      <c r="A34" s="75">
        <v>22</v>
      </c>
      <c r="B34" s="12"/>
      <c r="C34" s="26" t="s">
        <v>118</v>
      </c>
      <c r="D34" s="21">
        <f>60000+8128</f>
        <v>68128</v>
      </c>
      <c r="E34" s="11" t="s">
        <v>49</v>
      </c>
      <c r="F34" s="11" t="s">
        <v>97</v>
      </c>
      <c r="G34" s="11">
        <v>88</v>
      </c>
      <c r="H34" s="85">
        <v>12</v>
      </c>
      <c r="I34" s="11"/>
      <c r="J34" s="11"/>
      <c r="K34" s="42"/>
    </row>
    <row r="35" spans="1:13" ht="27" hidden="1" customHeight="1" x14ac:dyDescent="0.25">
      <c r="A35" s="75">
        <v>23</v>
      </c>
      <c r="B35" s="12"/>
      <c r="C35" s="26" t="s">
        <v>107</v>
      </c>
      <c r="D35" s="21">
        <v>0</v>
      </c>
      <c r="E35" s="11" t="s">
        <v>50</v>
      </c>
      <c r="F35" s="11" t="s">
        <v>97</v>
      </c>
      <c r="G35" s="11">
        <v>0</v>
      </c>
      <c r="H35" s="85">
        <v>100</v>
      </c>
      <c r="I35" s="11"/>
      <c r="J35" s="11"/>
      <c r="K35" s="42"/>
      <c r="M35" s="81">
        <v>8128</v>
      </c>
    </row>
    <row r="36" spans="1:13" ht="16.5" customHeight="1" x14ac:dyDescent="0.25">
      <c r="A36" s="76"/>
      <c r="B36" s="61"/>
      <c r="C36" s="62" t="s">
        <v>34</v>
      </c>
      <c r="D36" s="63">
        <f>SUM(D37:D41)+10000</f>
        <v>34567</v>
      </c>
      <c r="E36" s="64"/>
      <c r="F36" s="64"/>
      <c r="G36" s="64"/>
      <c r="H36" s="64"/>
      <c r="I36" s="64"/>
      <c r="J36" s="64"/>
      <c r="K36" s="65"/>
    </row>
    <row r="37" spans="1:13" ht="50.25" customHeight="1" x14ac:dyDescent="0.25">
      <c r="A37" s="75">
        <v>24</v>
      </c>
      <c r="B37" s="12"/>
      <c r="C37" s="26" t="s">
        <v>119</v>
      </c>
      <c r="D37" s="21">
        <v>5502</v>
      </c>
      <c r="E37" s="11" t="s">
        <v>50</v>
      </c>
      <c r="F37" s="11" t="s">
        <v>97</v>
      </c>
      <c r="G37" s="47">
        <v>100</v>
      </c>
      <c r="H37" s="11">
        <v>0</v>
      </c>
      <c r="I37" s="11"/>
      <c r="J37" s="11"/>
      <c r="K37" s="42"/>
    </row>
    <row r="38" spans="1:13" ht="48" customHeight="1" x14ac:dyDescent="0.25">
      <c r="A38" s="75">
        <v>25</v>
      </c>
      <c r="B38" s="12"/>
      <c r="C38" s="26" t="s">
        <v>74</v>
      </c>
      <c r="D38" s="21">
        <v>3165</v>
      </c>
      <c r="E38" s="11" t="s">
        <v>50</v>
      </c>
      <c r="F38" s="11" t="s">
        <v>97</v>
      </c>
      <c r="G38" s="47">
        <v>100</v>
      </c>
      <c r="H38" s="11">
        <v>0</v>
      </c>
      <c r="I38" s="11"/>
      <c r="J38" s="11"/>
      <c r="K38" s="42"/>
    </row>
    <row r="39" spans="1:13" ht="50.25" customHeight="1" x14ac:dyDescent="0.25">
      <c r="A39" s="75">
        <v>26</v>
      </c>
      <c r="B39" s="12"/>
      <c r="C39" s="26" t="s">
        <v>91</v>
      </c>
      <c r="D39" s="21">
        <v>1727</v>
      </c>
      <c r="E39" s="11" t="s">
        <v>50</v>
      </c>
      <c r="F39" s="11" t="s">
        <v>97</v>
      </c>
      <c r="G39" s="47">
        <v>100</v>
      </c>
      <c r="H39" s="11">
        <v>0</v>
      </c>
      <c r="I39" s="11"/>
      <c r="J39" s="11"/>
      <c r="K39" s="42"/>
    </row>
    <row r="40" spans="1:13" ht="31.5" customHeight="1" x14ac:dyDescent="0.25">
      <c r="A40" s="75">
        <v>27</v>
      </c>
      <c r="B40" s="12"/>
      <c r="C40" s="26" t="s">
        <v>75</v>
      </c>
      <c r="D40" s="21">
        <v>7554</v>
      </c>
      <c r="E40" s="11" t="s">
        <v>50</v>
      </c>
      <c r="F40" s="11" t="s">
        <v>97</v>
      </c>
      <c r="G40" s="47">
        <v>100</v>
      </c>
      <c r="H40" s="11">
        <v>0</v>
      </c>
      <c r="I40" s="11"/>
      <c r="J40" s="11"/>
      <c r="K40" s="42"/>
    </row>
    <row r="41" spans="1:13" ht="31.5" customHeight="1" x14ac:dyDescent="0.25">
      <c r="A41" s="75">
        <v>28</v>
      </c>
      <c r="B41" s="12"/>
      <c r="C41" s="46" t="s">
        <v>76</v>
      </c>
      <c r="D41" s="21">
        <v>6619</v>
      </c>
      <c r="E41" s="11" t="s">
        <v>50</v>
      </c>
      <c r="F41" s="11" t="s">
        <v>97</v>
      </c>
      <c r="G41" s="47">
        <v>100</v>
      </c>
      <c r="H41" s="11">
        <v>0</v>
      </c>
      <c r="I41" s="11"/>
      <c r="J41" s="11"/>
      <c r="K41" s="42"/>
    </row>
    <row r="42" spans="1:13" ht="15" x14ac:dyDescent="0.25">
      <c r="A42" s="76"/>
      <c r="B42" s="61"/>
      <c r="C42" s="62" t="s">
        <v>41</v>
      </c>
      <c r="D42" s="63">
        <f>SUM(D43:D44)</f>
        <v>31655</v>
      </c>
      <c r="E42" s="64"/>
      <c r="F42" s="64"/>
      <c r="G42" s="66"/>
      <c r="H42" s="64"/>
      <c r="I42" s="64"/>
      <c r="J42" s="64"/>
      <c r="K42" s="65"/>
    </row>
    <row r="43" spans="1:13" ht="37.5" customHeight="1" x14ac:dyDescent="0.25">
      <c r="A43" s="75">
        <v>29</v>
      </c>
      <c r="B43" s="12"/>
      <c r="C43" s="26" t="s">
        <v>77</v>
      </c>
      <c r="D43" s="21">
        <v>10072</v>
      </c>
      <c r="E43" s="11" t="s">
        <v>50</v>
      </c>
      <c r="F43" s="11" t="s">
        <v>97</v>
      </c>
      <c r="G43" s="47">
        <v>100</v>
      </c>
      <c r="H43" s="11">
        <v>0</v>
      </c>
      <c r="I43" s="11"/>
      <c r="J43" s="11"/>
      <c r="K43" s="42"/>
    </row>
    <row r="44" spans="1:13" ht="33.75" customHeight="1" x14ac:dyDescent="0.25">
      <c r="A44" s="75">
        <v>30</v>
      </c>
      <c r="B44" s="12"/>
      <c r="C44" s="26" t="s">
        <v>46</v>
      </c>
      <c r="D44" s="21">
        <v>21583</v>
      </c>
      <c r="E44" s="11" t="s">
        <v>50</v>
      </c>
      <c r="F44" s="11" t="s">
        <v>97</v>
      </c>
      <c r="G44" s="47">
        <v>100</v>
      </c>
      <c r="H44" s="11">
        <v>0</v>
      </c>
      <c r="I44" s="11"/>
      <c r="J44" s="11"/>
      <c r="K44" s="42"/>
    </row>
    <row r="45" spans="1:13" ht="20.25" customHeight="1" x14ac:dyDescent="0.25">
      <c r="A45" s="74"/>
      <c r="B45" s="56"/>
      <c r="C45" s="62" t="s">
        <v>101</v>
      </c>
      <c r="D45" s="63">
        <f>SUM(D46:D47)</f>
        <v>70000</v>
      </c>
      <c r="E45" s="59"/>
      <c r="F45" s="59"/>
      <c r="G45" s="89"/>
      <c r="H45" s="59"/>
      <c r="I45" s="59"/>
      <c r="J45" s="59"/>
      <c r="K45" s="60"/>
    </row>
    <row r="46" spans="1:13" ht="26.25" customHeight="1" x14ac:dyDescent="0.25">
      <c r="A46" s="75">
        <v>31</v>
      </c>
      <c r="B46" s="12"/>
      <c r="C46" s="26" t="s">
        <v>102</v>
      </c>
      <c r="D46" s="21">
        <v>50000</v>
      </c>
      <c r="E46" s="11" t="s">
        <v>50</v>
      </c>
      <c r="F46" s="11" t="s">
        <v>39</v>
      </c>
      <c r="G46" s="11">
        <v>100</v>
      </c>
      <c r="H46" s="11">
        <v>0</v>
      </c>
      <c r="I46" s="11"/>
      <c r="J46" s="11"/>
      <c r="K46" s="42"/>
    </row>
    <row r="47" spans="1:13" ht="33.75" customHeight="1" x14ac:dyDescent="0.25">
      <c r="A47" s="75">
        <v>32</v>
      </c>
      <c r="B47" s="12"/>
      <c r="C47" s="26" t="s">
        <v>103</v>
      </c>
      <c r="D47" s="21">
        <v>20000</v>
      </c>
      <c r="E47" s="11" t="s">
        <v>49</v>
      </c>
      <c r="F47" s="11" t="s">
        <v>39</v>
      </c>
      <c r="G47" s="11">
        <v>100</v>
      </c>
      <c r="H47" s="11">
        <v>0</v>
      </c>
      <c r="I47" s="11"/>
      <c r="J47" s="11"/>
      <c r="K47" s="42"/>
    </row>
    <row r="48" spans="1:13" ht="21" customHeight="1" x14ac:dyDescent="0.25">
      <c r="A48" s="76"/>
      <c r="B48" s="61"/>
      <c r="C48" s="62" t="s">
        <v>82</v>
      </c>
      <c r="D48" s="63">
        <f>SUM(D49:D50)</f>
        <v>103597</v>
      </c>
      <c r="E48" s="64"/>
      <c r="F48" s="64"/>
      <c r="G48" s="66">
        <v>100</v>
      </c>
      <c r="H48" s="64">
        <v>0</v>
      </c>
      <c r="I48" s="64"/>
      <c r="J48" s="64"/>
      <c r="K48" s="65"/>
    </row>
    <row r="49" spans="1:15" s="53" customFormat="1" ht="29.25" customHeight="1" x14ac:dyDescent="0.25">
      <c r="A49" s="75">
        <v>33</v>
      </c>
      <c r="B49" s="51"/>
      <c r="C49" s="52" t="s">
        <v>47</v>
      </c>
      <c r="D49" s="54">
        <v>67338</v>
      </c>
      <c r="E49" s="48" t="s">
        <v>50</v>
      </c>
      <c r="F49" s="11" t="s">
        <v>97</v>
      </c>
      <c r="G49" s="47">
        <v>100</v>
      </c>
      <c r="H49" s="47">
        <v>0</v>
      </c>
      <c r="I49" s="48"/>
      <c r="J49" s="48"/>
      <c r="K49" s="155" t="s">
        <v>78</v>
      </c>
      <c r="M49" s="84"/>
    </row>
    <row r="50" spans="1:15" s="53" customFormat="1" ht="29.25" customHeight="1" x14ac:dyDescent="0.25">
      <c r="A50" s="75">
        <v>34</v>
      </c>
      <c r="B50" s="51"/>
      <c r="C50" s="52" t="s">
        <v>104</v>
      </c>
      <c r="D50" s="54">
        <v>36259</v>
      </c>
      <c r="E50" s="48" t="s">
        <v>50</v>
      </c>
      <c r="F50" s="11" t="s">
        <v>97</v>
      </c>
      <c r="G50" s="47">
        <v>100</v>
      </c>
      <c r="H50" s="47">
        <v>0</v>
      </c>
      <c r="I50" s="48"/>
      <c r="J50" s="48"/>
      <c r="K50" s="156"/>
      <c r="M50" s="84"/>
    </row>
    <row r="51" spans="1:15" ht="15" x14ac:dyDescent="0.25">
      <c r="A51" s="76"/>
      <c r="B51" s="61"/>
      <c r="C51" s="62" t="s">
        <v>36</v>
      </c>
      <c r="D51" s="63">
        <f>D52</f>
        <v>10072</v>
      </c>
      <c r="E51" s="64"/>
      <c r="F51" s="64"/>
      <c r="G51" s="64">
        <v>100</v>
      </c>
      <c r="H51" s="64">
        <v>0</v>
      </c>
      <c r="I51" s="64"/>
      <c r="J51" s="64"/>
      <c r="K51" s="65"/>
    </row>
    <row r="52" spans="1:15" ht="15" x14ac:dyDescent="0.25">
      <c r="A52" s="75">
        <v>35</v>
      </c>
      <c r="B52" s="12"/>
      <c r="C52" s="26" t="s">
        <v>43</v>
      </c>
      <c r="D52" s="21">
        <v>10072</v>
      </c>
      <c r="E52" s="11" t="s">
        <v>49</v>
      </c>
      <c r="F52" s="11" t="s">
        <v>97</v>
      </c>
      <c r="G52" s="11">
        <v>100</v>
      </c>
      <c r="H52" s="11">
        <v>0</v>
      </c>
      <c r="I52" s="11"/>
      <c r="J52" s="11"/>
      <c r="K52" s="42"/>
    </row>
    <row r="53" spans="1:15" ht="15" x14ac:dyDescent="0.25">
      <c r="A53" s="75"/>
      <c r="B53" s="12"/>
      <c r="C53" s="13"/>
      <c r="D53" s="21"/>
      <c r="E53" s="11"/>
      <c r="F53" s="11"/>
      <c r="G53" s="11"/>
      <c r="H53" s="11"/>
      <c r="I53" s="11"/>
      <c r="J53" s="11"/>
      <c r="K53" s="42"/>
    </row>
    <row r="54" spans="1:15" ht="15" x14ac:dyDescent="0.25">
      <c r="A54" s="77"/>
      <c r="B54" s="22"/>
      <c r="C54" s="32" t="s">
        <v>40</v>
      </c>
      <c r="D54" s="24">
        <f>D55+D56+D58+D61</f>
        <v>31589</v>
      </c>
      <c r="E54" s="23"/>
      <c r="F54" s="23"/>
      <c r="G54" s="23"/>
      <c r="H54" s="23"/>
      <c r="I54" s="23"/>
      <c r="J54" s="23"/>
      <c r="K54" s="41"/>
    </row>
    <row r="55" spans="1:15" ht="15" x14ac:dyDescent="0.25">
      <c r="A55" s="74"/>
      <c r="B55" s="56"/>
      <c r="C55" s="57" t="s">
        <v>17</v>
      </c>
      <c r="D55" s="58">
        <v>0</v>
      </c>
      <c r="E55" s="59"/>
      <c r="F55" s="59"/>
      <c r="G55" s="59"/>
      <c r="H55" s="59"/>
      <c r="I55" s="59"/>
      <c r="J55" s="59"/>
      <c r="K55" s="60"/>
    </row>
    <row r="56" spans="1:15" ht="15" x14ac:dyDescent="0.25">
      <c r="A56" s="76"/>
      <c r="B56" s="61"/>
      <c r="C56" s="57" t="s">
        <v>18</v>
      </c>
      <c r="D56" s="63">
        <f>SUM(D57:D57)</f>
        <v>8000</v>
      </c>
      <c r="E56" s="64"/>
      <c r="F56" s="64"/>
      <c r="G56" s="64"/>
      <c r="H56" s="64"/>
      <c r="I56" s="64"/>
      <c r="J56" s="64"/>
      <c r="K56" s="65"/>
      <c r="M56" s="160"/>
      <c r="N56" s="161"/>
      <c r="O56" s="161"/>
    </row>
    <row r="57" spans="1:15" ht="35.25" customHeight="1" x14ac:dyDescent="0.25">
      <c r="A57" s="75"/>
      <c r="B57" s="12"/>
      <c r="C57" s="13" t="s">
        <v>108</v>
      </c>
      <c r="D57" s="21">
        <v>8000</v>
      </c>
      <c r="E57" s="11" t="s">
        <v>48</v>
      </c>
      <c r="F57" s="11" t="s">
        <v>39</v>
      </c>
      <c r="G57" s="11">
        <v>0</v>
      </c>
      <c r="H57" s="68">
        <v>100</v>
      </c>
      <c r="I57" s="11"/>
      <c r="J57" s="11"/>
      <c r="K57" s="42"/>
      <c r="M57" s="160"/>
      <c r="N57" s="161"/>
      <c r="O57" s="161"/>
    </row>
    <row r="58" spans="1:15" ht="15" x14ac:dyDescent="0.25">
      <c r="A58" s="76"/>
      <c r="B58" s="61"/>
      <c r="C58" s="57" t="s">
        <v>34</v>
      </c>
      <c r="D58" s="63">
        <f>SUM(D59:D60)</f>
        <v>13483</v>
      </c>
      <c r="E58" s="64"/>
      <c r="F58" s="64"/>
      <c r="G58" s="64"/>
      <c r="H58" s="64"/>
      <c r="I58" s="64"/>
      <c r="J58" s="64"/>
      <c r="K58" s="65"/>
      <c r="M58" s="160"/>
      <c r="N58" s="161"/>
      <c r="O58" s="161"/>
    </row>
    <row r="59" spans="1:15" ht="29.45" customHeight="1" x14ac:dyDescent="0.25">
      <c r="A59" s="75"/>
      <c r="B59" s="12"/>
      <c r="C59" s="13" t="s">
        <v>110</v>
      </c>
      <c r="D59" s="21">
        <v>5816</v>
      </c>
      <c r="E59" s="11" t="s">
        <v>48</v>
      </c>
      <c r="F59" s="86" t="s">
        <v>98</v>
      </c>
      <c r="G59" s="11">
        <v>0</v>
      </c>
      <c r="H59" s="68">
        <v>100</v>
      </c>
      <c r="I59" s="11"/>
      <c r="J59" s="11"/>
      <c r="K59" s="42"/>
      <c r="M59" s="160"/>
      <c r="N59" s="161"/>
      <c r="O59" s="161"/>
    </row>
    <row r="60" spans="1:15" ht="45" x14ac:dyDescent="0.25">
      <c r="A60" s="75"/>
      <c r="B60" s="12"/>
      <c r="C60" s="46" t="s">
        <v>105</v>
      </c>
      <c r="D60" s="21">
        <v>7667</v>
      </c>
      <c r="E60" s="11" t="s">
        <v>48</v>
      </c>
      <c r="F60" s="11" t="s">
        <v>39</v>
      </c>
      <c r="G60" s="11">
        <v>100</v>
      </c>
      <c r="H60" s="11">
        <v>0</v>
      </c>
      <c r="I60" s="11"/>
      <c r="J60" s="11"/>
      <c r="K60" s="42"/>
      <c r="M60" s="160"/>
      <c r="N60" s="161"/>
      <c r="O60" s="161"/>
    </row>
    <row r="61" spans="1:15" ht="15" x14ac:dyDescent="0.25">
      <c r="A61" s="76"/>
      <c r="B61" s="61"/>
      <c r="C61" s="57" t="s">
        <v>41</v>
      </c>
      <c r="D61" s="63">
        <f>D62+D63</f>
        <v>10106</v>
      </c>
      <c r="E61" s="64"/>
      <c r="F61" s="64"/>
      <c r="G61" s="64"/>
      <c r="H61" s="64"/>
      <c r="I61" s="64"/>
      <c r="J61" s="64"/>
      <c r="K61" s="65"/>
      <c r="M61" s="160"/>
      <c r="N61" s="161"/>
      <c r="O61" s="161"/>
    </row>
    <row r="62" spans="1:15" ht="30" x14ac:dyDescent="0.25">
      <c r="A62" s="75"/>
      <c r="B62" s="12"/>
      <c r="C62" s="13" t="s">
        <v>100</v>
      </c>
      <c r="D62" s="21">
        <v>2912</v>
      </c>
      <c r="E62" s="11" t="s">
        <v>48</v>
      </c>
      <c r="F62" s="86" t="s">
        <v>98</v>
      </c>
      <c r="G62" s="11">
        <v>0</v>
      </c>
      <c r="H62" s="68">
        <v>100</v>
      </c>
      <c r="I62" s="11"/>
      <c r="J62" s="11"/>
      <c r="K62" s="42"/>
      <c r="M62" s="160"/>
      <c r="N62" s="161"/>
      <c r="O62" s="161"/>
    </row>
    <row r="63" spans="1:15" ht="30" x14ac:dyDescent="0.25">
      <c r="A63" s="75"/>
      <c r="B63" s="12"/>
      <c r="C63" s="13" t="s">
        <v>106</v>
      </c>
      <c r="D63" s="21">
        <v>7194</v>
      </c>
      <c r="E63" s="11" t="s">
        <v>48</v>
      </c>
      <c r="F63" s="11" t="s">
        <v>39</v>
      </c>
      <c r="G63" s="11">
        <v>100</v>
      </c>
      <c r="H63" s="11">
        <v>0</v>
      </c>
      <c r="I63" s="11"/>
      <c r="J63" s="11"/>
      <c r="K63" s="42"/>
      <c r="M63" s="160"/>
      <c r="N63" s="161"/>
      <c r="O63" s="161"/>
    </row>
    <row r="64" spans="1:15" ht="15" x14ac:dyDescent="0.25">
      <c r="A64" s="77"/>
      <c r="B64" s="22"/>
      <c r="C64" s="32" t="s">
        <v>44</v>
      </c>
      <c r="D64" s="24">
        <f>D67+D70+D72+D74</f>
        <v>314784</v>
      </c>
      <c r="E64" s="23"/>
      <c r="F64" s="23"/>
      <c r="G64" s="23"/>
      <c r="H64" s="23"/>
      <c r="I64" s="23"/>
      <c r="J64" s="23"/>
      <c r="K64" s="41"/>
      <c r="M64" s="160"/>
      <c r="N64" s="161"/>
      <c r="O64" s="161"/>
    </row>
    <row r="65" spans="1:15" ht="15" hidden="1" x14ac:dyDescent="0.25">
      <c r="A65" s="75"/>
      <c r="B65" s="12"/>
      <c r="C65" s="33" t="s">
        <v>45</v>
      </c>
      <c r="D65" s="25">
        <v>0</v>
      </c>
      <c r="E65" s="11"/>
      <c r="F65" s="11"/>
      <c r="G65" s="11"/>
      <c r="H65" s="11"/>
      <c r="I65" s="11"/>
      <c r="J65" s="11"/>
      <c r="K65" s="42"/>
      <c r="M65" s="160"/>
      <c r="N65" s="161"/>
      <c r="O65" s="161"/>
    </row>
    <row r="66" spans="1:15" ht="15" hidden="1" x14ac:dyDescent="0.25">
      <c r="A66" s="75"/>
      <c r="B66" s="12"/>
      <c r="C66" s="33" t="s">
        <v>18</v>
      </c>
      <c r="D66" s="25">
        <v>0</v>
      </c>
      <c r="E66" s="11"/>
      <c r="F66" s="11"/>
      <c r="G66" s="11"/>
      <c r="H66" s="11"/>
      <c r="I66" s="11"/>
      <c r="J66" s="11"/>
      <c r="K66" s="42"/>
      <c r="M66" s="160"/>
      <c r="N66" s="161"/>
      <c r="O66" s="161"/>
    </row>
    <row r="67" spans="1:15" ht="15" x14ac:dyDescent="0.25">
      <c r="A67" s="76"/>
      <c r="B67" s="61"/>
      <c r="C67" s="57" t="s">
        <v>18</v>
      </c>
      <c r="D67" s="63">
        <f>SUM(D68:D69)</f>
        <v>106360</v>
      </c>
      <c r="E67" s="64"/>
      <c r="F67" s="64"/>
      <c r="G67" s="64"/>
      <c r="H67" s="64"/>
      <c r="I67" s="64"/>
      <c r="J67" s="64"/>
      <c r="K67" s="65"/>
      <c r="M67" s="160"/>
      <c r="N67" s="161"/>
      <c r="O67" s="161"/>
    </row>
    <row r="68" spans="1:15" ht="15" x14ac:dyDescent="0.25">
      <c r="A68" s="75"/>
      <c r="B68" s="12"/>
      <c r="C68" s="97" t="s">
        <v>117</v>
      </c>
      <c r="D68" s="90">
        <v>13000</v>
      </c>
      <c r="E68" s="11" t="s">
        <v>48</v>
      </c>
      <c r="F68" s="11" t="s">
        <v>39</v>
      </c>
      <c r="G68" s="11">
        <v>100</v>
      </c>
      <c r="H68" s="11">
        <v>0</v>
      </c>
      <c r="I68" s="11"/>
      <c r="J68" s="11"/>
      <c r="K68" s="42"/>
      <c r="M68" s="160"/>
      <c r="N68" s="161"/>
      <c r="O68" s="161"/>
    </row>
    <row r="69" spans="1:15" ht="15" x14ac:dyDescent="0.25">
      <c r="A69" s="75"/>
      <c r="B69" s="12"/>
      <c r="C69" s="97" t="s">
        <v>116</v>
      </c>
      <c r="D69" s="90">
        <v>93360</v>
      </c>
      <c r="E69" s="11"/>
      <c r="F69" s="11"/>
      <c r="G69" s="11"/>
      <c r="H69" s="11"/>
      <c r="I69" s="11"/>
      <c r="J69" s="11"/>
      <c r="K69" s="42"/>
      <c r="M69" s="160"/>
      <c r="N69" s="161"/>
      <c r="O69" s="161"/>
    </row>
    <row r="70" spans="1:15" ht="15" x14ac:dyDescent="0.25">
      <c r="A70" s="76"/>
      <c r="B70" s="61"/>
      <c r="C70" s="57" t="s">
        <v>34</v>
      </c>
      <c r="D70" s="63">
        <f>D71</f>
        <v>2129</v>
      </c>
      <c r="E70" s="64"/>
      <c r="F70" s="64"/>
      <c r="G70" s="64"/>
      <c r="H70" s="64"/>
      <c r="I70" s="64"/>
      <c r="J70" s="64"/>
      <c r="K70" s="65"/>
      <c r="M70" s="160"/>
      <c r="N70" s="161"/>
      <c r="O70" s="161"/>
    </row>
    <row r="71" spans="1:15" ht="61.5" customHeight="1" x14ac:dyDescent="0.25">
      <c r="A71" s="75"/>
      <c r="B71" s="12"/>
      <c r="C71" s="13" t="s">
        <v>79</v>
      </c>
      <c r="D71" s="21">
        <v>2129</v>
      </c>
      <c r="E71" s="11" t="s">
        <v>48</v>
      </c>
      <c r="F71" s="11" t="s">
        <v>39</v>
      </c>
      <c r="G71" s="11">
        <v>100</v>
      </c>
      <c r="H71" s="11">
        <v>0</v>
      </c>
      <c r="I71" s="11"/>
      <c r="J71" s="11"/>
      <c r="K71" s="42"/>
      <c r="M71" s="160"/>
      <c r="N71" s="161"/>
      <c r="O71" s="161"/>
    </row>
    <row r="72" spans="1:15" ht="15" x14ac:dyDescent="0.25">
      <c r="A72" s="76"/>
      <c r="B72" s="61"/>
      <c r="C72" s="57" t="s">
        <v>41</v>
      </c>
      <c r="D72" s="63">
        <f>D73</f>
        <v>196080</v>
      </c>
      <c r="E72" s="64"/>
      <c r="F72" s="64"/>
      <c r="G72" s="64"/>
      <c r="H72" s="64"/>
      <c r="I72" s="64"/>
      <c r="J72" s="64"/>
      <c r="K72" s="65"/>
      <c r="M72" s="160"/>
      <c r="N72" s="161"/>
      <c r="O72" s="161"/>
    </row>
    <row r="73" spans="1:15" ht="25.5" customHeight="1" x14ac:dyDescent="0.25">
      <c r="A73" s="75"/>
      <c r="B73" s="12"/>
      <c r="C73" s="13" t="s">
        <v>111</v>
      </c>
      <c r="D73" s="21">
        <v>196080</v>
      </c>
      <c r="E73" s="11" t="s">
        <v>48</v>
      </c>
      <c r="F73" s="11" t="s">
        <v>39</v>
      </c>
      <c r="G73" s="11">
        <v>100</v>
      </c>
      <c r="H73" s="11">
        <v>0</v>
      </c>
      <c r="I73" s="11"/>
      <c r="J73" s="11"/>
      <c r="K73" s="42"/>
      <c r="M73" s="160"/>
      <c r="N73" s="161"/>
      <c r="O73" s="161"/>
    </row>
    <row r="74" spans="1:15" ht="15" x14ac:dyDescent="0.25">
      <c r="A74" s="76"/>
      <c r="B74" s="61"/>
      <c r="C74" s="57" t="s">
        <v>83</v>
      </c>
      <c r="D74" s="63">
        <f>D75</f>
        <v>10215</v>
      </c>
      <c r="E74" s="64"/>
      <c r="F74" s="64"/>
      <c r="G74" s="64"/>
      <c r="H74" s="64"/>
      <c r="I74" s="64"/>
      <c r="J74" s="64"/>
      <c r="K74" s="65"/>
      <c r="M74" s="160"/>
      <c r="N74" s="161"/>
      <c r="O74" s="161"/>
    </row>
    <row r="75" spans="1:15" ht="76.5" customHeight="1" x14ac:dyDescent="0.25">
      <c r="A75" s="75"/>
      <c r="B75" s="12"/>
      <c r="C75" s="13" t="s">
        <v>63</v>
      </c>
      <c r="D75" s="21">
        <v>10215</v>
      </c>
      <c r="E75" s="11" t="s">
        <v>48</v>
      </c>
      <c r="F75" s="11" t="s">
        <v>32</v>
      </c>
      <c r="G75" s="11">
        <v>100</v>
      </c>
      <c r="H75" s="11">
        <v>0</v>
      </c>
      <c r="I75" s="11"/>
      <c r="J75" s="11"/>
      <c r="K75" s="93" t="s">
        <v>99</v>
      </c>
      <c r="M75" s="160"/>
      <c r="N75" s="161"/>
      <c r="O75" s="161"/>
    </row>
    <row r="76" spans="1:15" ht="15" x14ac:dyDescent="0.25">
      <c r="A76" s="77"/>
      <c r="B76" s="22"/>
      <c r="C76" s="32" t="s">
        <v>38</v>
      </c>
      <c r="D76" s="24">
        <f>D77++D85+D90+D95+D97</f>
        <v>135930</v>
      </c>
      <c r="E76" s="23"/>
      <c r="F76" s="23"/>
      <c r="G76" s="23"/>
      <c r="H76" s="23"/>
      <c r="I76" s="23"/>
      <c r="J76" s="23"/>
      <c r="K76" s="41"/>
      <c r="M76" s="160"/>
      <c r="N76" s="161"/>
      <c r="O76" s="161"/>
    </row>
    <row r="77" spans="1:15" ht="15" x14ac:dyDescent="0.25">
      <c r="A77" s="75"/>
      <c r="B77" s="12"/>
      <c r="C77" s="33" t="s">
        <v>45</v>
      </c>
      <c r="D77" s="25">
        <f>SUM(D79:D81)</f>
        <v>44998</v>
      </c>
      <c r="E77" s="11"/>
      <c r="F77" s="11"/>
      <c r="G77" s="11">
        <v>99</v>
      </c>
      <c r="H77" s="85">
        <v>1</v>
      </c>
      <c r="I77" s="11"/>
      <c r="J77" s="11"/>
      <c r="K77" s="42"/>
      <c r="M77" s="160"/>
      <c r="N77" s="161"/>
      <c r="O77" s="161"/>
    </row>
    <row r="78" spans="1:15" ht="15" x14ac:dyDescent="0.25">
      <c r="A78" s="75"/>
      <c r="B78" s="12"/>
      <c r="C78" s="13" t="s">
        <v>84</v>
      </c>
      <c r="D78" s="21">
        <f>D81+D80+D79</f>
        <v>44998</v>
      </c>
      <c r="E78" s="11"/>
      <c r="F78" s="11"/>
      <c r="G78" s="11"/>
      <c r="H78" s="11"/>
      <c r="I78" s="11"/>
      <c r="J78" s="11"/>
      <c r="K78" s="42"/>
      <c r="M78" s="160"/>
      <c r="N78" s="161"/>
      <c r="O78" s="161"/>
    </row>
    <row r="79" spans="1:15" ht="15" hidden="1" x14ac:dyDescent="0.25">
      <c r="A79" s="75"/>
      <c r="B79" s="12"/>
      <c r="C79" s="55" t="s">
        <v>51</v>
      </c>
      <c r="D79" s="21">
        <v>25093</v>
      </c>
      <c r="E79" s="11"/>
      <c r="F79" s="11" t="s">
        <v>39</v>
      </c>
      <c r="G79" s="11">
        <v>100</v>
      </c>
      <c r="H79" s="11">
        <v>0</v>
      </c>
      <c r="I79" s="11"/>
      <c r="J79" s="11"/>
      <c r="K79" s="42"/>
      <c r="M79" s="160"/>
      <c r="N79" s="161"/>
      <c r="O79" s="161"/>
    </row>
    <row r="80" spans="1:15" ht="15" hidden="1" x14ac:dyDescent="0.25">
      <c r="A80" s="75"/>
      <c r="B80" s="12"/>
      <c r="C80" s="50" t="s">
        <v>52</v>
      </c>
      <c r="D80" s="21">
        <v>13252</v>
      </c>
      <c r="E80" s="11"/>
      <c r="F80" s="11" t="s">
        <v>39</v>
      </c>
      <c r="G80" s="11">
        <v>100</v>
      </c>
      <c r="H80" s="11">
        <v>0</v>
      </c>
      <c r="I80" s="11"/>
      <c r="J80" s="11"/>
      <c r="K80" s="42"/>
      <c r="M80" s="160"/>
      <c r="N80" s="161"/>
      <c r="O80" s="161"/>
    </row>
    <row r="81" spans="1:15" ht="15" hidden="1" x14ac:dyDescent="0.25">
      <c r="A81" s="75"/>
      <c r="B81" s="12"/>
      <c r="C81" s="50" t="s">
        <v>53</v>
      </c>
      <c r="D81" s="21">
        <v>6653</v>
      </c>
      <c r="E81" s="11"/>
      <c r="F81" s="11" t="s">
        <v>39</v>
      </c>
      <c r="G81" s="11">
        <v>94</v>
      </c>
      <c r="H81" s="11">
        <v>6</v>
      </c>
      <c r="I81" s="11"/>
      <c r="J81" s="11"/>
      <c r="K81" s="42"/>
      <c r="M81" s="160"/>
      <c r="N81" s="161"/>
      <c r="O81" s="161"/>
    </row>
    <row r="82" spans="1:15" ht="15" hidden="1" x14ac:dyDescent="0.25">
      <c r="A82" s="75"/>
      <c r="B82" s="12"/>
      <c r="C82" s="50" t="s">
        <v>54</v>
      </c>
      <c r="D82" s="21">
        <v>10748</v>
      </c>
      <c r="E82" s="11"/>
      <c r="F82" s="11" t="s">
        <v>39</v>
      </c>
      <c r="G82" s="11"/>
      <c r="H82" s="11"/>
      <c r="I82" s="11"/>
      <c r="J82" s="11"/>
      <c r="K82" s="42"/>
      <c r="M82" s="160"/>
      <c r="N82" s="161"/>
      <c r="O82" s="161"/>
    </row>
    <row r="83" spans="1:15" ht="15" hidden="1" x14ac:dyDescent="0.25">
      <c r="A83" s="75"/>
      <c r="B83" s="12"/>
      <c r="C83" s="50" t="s">
        <v>55</v>
      </c>
      <c r="D83" s="21">
        <v>4179</v>
      </c>
      <c r="E83" s="11"/>
      <c r="F83" s="11" t="s">
        <v>39</v>
      </c>
      <c r="G83" s="11"/>
      <c r="H83" s="11"/>
      <c r="I83" s="11"/>
      <c r="J83" s="11"/>
      <c r="K83" s="42"/>
      <c r="M83" s="160"/>
      <c r="N83" s="161"/>
      <c r="O83" s="161"/>
    </row>
    <row r="84" spans="1:15" ht="15" hidden="1" x14ac:dyDescent="0.25">
      <c r="A84" s="75"/>
      <c r="B84" s="12"/>
      <c r="C84" s="50" t="s">
        <v>56</v>
      </c>
      <c r="D84" s="21">
        <v>3561.15</v>
      </c>
      <c r="E84" s="11"/>
      <c r="F84" s="11" t="s">
        <v>39</v>
      </c>
      <c r="G84" s="11"/>
      <c r="H84" s="11"/>
      <c r="I84" s="11"/>
      <c r="J84" s="11"/>
      <c r="K84" s="42"/>
      <c r="M84" s="160"/>
      <c r="N84" s="161"/>
      <c r="O84" s="161"/>
    </row>
    <row r="85" spans="1:15" ht="15" x14ac:dyDescent="0.25">
      <c r="A85" s="75"/>
      <c r="B85" s="12"/>
      <c r="C85" s="33" t="s">
        <v>34</v>
      </c>
      <c r="D85" s="25">
        <f>D86</f>
        <v>35770</v>
      </c>
      <c r="E85" s="11"/>
      <c r="F85" s="11"/>
      <c r="G85" s="11">
        <v>100</v>
      </c>
      <c r="H85" s="91"/>
      <c r="I85" s="11"/>
      <c r="J85" s="11"/>
      <c r="K85" s="42"/>
      <c r="M85" s="160"/>
      <c r="N85" s="161"/>
      <c r="O85" s="161"/>
    </row>
    <row r="86" spans="1:15" ht="15" x14ac:dyDescent="0.25">
      <c r="A86" s="75"/>
      <c r="B86" s="12"/>
      <c r="C86" s="13" t="s">
        <v>84</v>
      </c>
      <c r="D86" s="21">
        <f>D89+D88+D87</f>
        <v>35770</v>
      </c>
      <c r="E86" s="11"/>
      <c r="F86" s="11"/>
      <c r="G86" s="11"/>
      <c r="H86" s="91"/>
      <c r="I86" s="11"/>
      <c r="J86" s="11"/>
      <c r="K86" s="42"/>
      <c r="M86" s="160"/>
      <c r="N86" s="161"/>
      <c r="O86" s="161"/>
    </row>
    <row r="87" spans="1:15" ht="15" hidden="1" x14ac:dyDescent="0.25">
      <c r="A87" s="75"/>
      <c r="B87" s="12"/>
      <c r="C87" s="50" t="s">
        <v>57</v>
      </c>
      <c r="D87" s="21">
        <v>7691</v>
      </c>
      <c r="E87" s="11"/>
      <c r="F87" s="11" t="s">
        <v>32</v>
      </c>
      <c r="G87" s="11">
        <v>51</v>
      </c>
      <c r="H87" s="91">
        <v>49</v>
      </c>
      <c r="I87" s="11"/>
      <c r="J87" s="11"/>
      <c r="K87" s="42"/>
      <c r="M87" s="160"/>
      <c r="N87" s="161"/>
      <c r="O87" s="161"/>
    </row>
    <row r="88" spans="1:15" ht="15" hidden="1" x14ac:dyDescent="0.25">
      <c r="A88" s="75"/>
      <c r="B88" s="12"/>
      <c r="C88" s="50" t="s">
        <v>58</v>
      </c>
      <c r="D88" s="21">
        <v>15914</v>
      </c>
      <c r="E88" s="11"/>
      <c r="F88" s="11" t="s">
        <v>32</v>
      </c>
      <c r="G88" s="11">
        <v>100</v>
      </c>
      <c r="H88" s="91">
        <v>0</v>
      </c>
      <c r="I88" s="11"/>
      <c r="J88" s="11"/>
      <c r="K88" s="42"/>
      <c r="M88" s="160"/>
      <c r="N88" s="161"/>
      <c r="O88" s="161"/>
    </row>
    <row r="89" spans="1:15" ht="15" hidden="1" x14ac:dyDescent="0.25">
      <c r="A89" s="75"/>
      <c r="B89" s="12"/>
      <c r="C89" s="50" t="s">
        <v>59</v>
      </c>
      <c r="D89" s="21">
        <v>12165</v>
      </c>
      <c r="E89" s="11"/>
      <c r="F89" s="11" t="s">
        <v>32</v>
      </c>
      <c r="G89" s="11">
        <v>99</v>
      </c>
      <c r="H89" s="91">
        <v>1</v>
      </c>
      <c r="I89" s="11"/>
      <c r="J89" s="11"/>
      <c r="K89" s="42"/>
      <c r="M89" s="160"/>
      <c r="N89" s="161"/>
      <c r="O89" s="161"/>
    </row>
    <row r="90" spans="1:15" ht="15" x14ac:dyDescent="0.25">
      <c r="A90" s="75"/>
      <c r="B90" s="12"/>
      <c r="C90" s="33" t="s">
        <v>41</v>
      </c>
      <c r="D90" s="25">
        <f>D91</f>
        <v>32734</v>
      </c>
      <c r="E90" s="11"/>
      <c r="F90" s="11"/>
      <c r="G90" s="11">
        <v>100</v>
      </c>
      <c r="H90" s="96">
        <v>0</v>
      </c>
      <c r="I90" s="11"/>
      <c r="J90" s="11"/>
      <c r="K90" s="42"/>
      <c r="M90" s="160"/>
      <c r="N90" s="161"/>
      <c r="O90" s="161"/>
    </row>
    <row r="91" spans="1:15" ht="15" x14ac:dyDescent="0.25">
      <c r="A91" s="75"/>
      <c r="B91" s="12"/>
      <c r="C91" s="13" t="s">
        <v>84</v>
      </c>
      <c r="D91" s="67">
        <f>D94+D93+D92-20000</f>
        <v>32734</v>
      </c>
      <c r="E91" s="11"/>
      <c r="F91" s="92"/>
      <c r="G91" s="11"/>
      <c r="H91" s="11"/>
      <c r="I91" s="11"/>
      <c r="J91" s="11"/>
      <c r="K91" s="42"/>
      <c r="M91" s="160"/>
      <c r="N91" s="161"/>
      <c r="O91" s="161"/>
    </row>
    <row r="92" spans="1:15" ht="15" hidden="1" x14ac:dyDescent="0.25">
      <c r="A92" s="75"/>
      <c r="B92" s="12"/>
      <c r="C92" s="49" t="s">
        <v>60</v>
      </c>
      <c r="D92" s="21">
        <f>31942-755</f>
        <v>31187</v>
      </c>
      <c r="E92" s="11"/>
      <c r="F92" s="11" t="s">
        <v>32</v>
      </c>
      <c r="G92" s="11">
        <v>100</v>
      </c>
      <c r="H92" s="11">
        <v>0</v>
      </c>
      <c r="I92" s="11"/>
      <c r="J92" s="11"/>
      <c r="K92" s="42"/>
      <c r="M92" s="160"/>
      <c r="N92" s="161"/>
      <c r="O92" s="161"/>
    </row>
    <row r="93" spans="1:15" ht="15" hidden="1" x14ac:dyDescent="0.25">
      <c r="A93" s="75"/>
      <c r="B93" s="12"/>
      <c r="C93" s="49" t="s">
        <v>61</v>
      </c>
      <c r="D93" s="21">
        <v>14748</v>
      </c>
      <c r="E93" s="11"/>
      <c r="F93" s="11" t="s">
        <v>32</v>
      </c>
      <c r="G93" s="11">
        <v>100</v>
      </c>
      <c r="H93" s="11">
        <v>0</v>
      </c>
      <c r="I93" s="11"/>
      <c r="J93" s="11"/>
      <c r="K93" s="42"/>
      <c r="M93" s="160"/>
      <c r="N93" s="161"/>
      <c r="O93" s="161"/>
    </row>
    <row r="94" spans="1:15" ht="15" hidden="1" x14ac:dyDescent="0.25">
      <c r="A94" s="75"/>
      <c r="B94" s="12"/>
      <c r="C94" s="49" t="s">
        <v>62</v>
      </c>
      <c r="D94" s="21">
        <v>6799</v>
      </c>
      <c r="E94" s="11"/>
      <c r="F94" s="11" t="s">
        <v>32</v>
      </c>
      <c r="G94" s="11">
        <v>100</v>
      </c>
      <c r="H94" s="11">
        <v>0</v>
      </c>
      <c r="I94" s="11"/>
      <c r="J94" s="11"/>
      <c r="K94" s="42"/>
      <c r="M94" s="160"/>
      <c r="N94" s="161"/>
      <c r="O94" s="161"/>
    </row>
    <row r="95" spans="1:15" ht="15" x14ac:dyDescent="0.25">
      <c r="A95" s="75"/>
      <c r="B95" s="12"/>
      <c r="C95" s="88" t="s">
        <v>101</v>
      </c>
      <c r="D95" s="25">
        <f>D96</f>
        <v>15680</v>
      </c>
      <c r="E95" s="11"/>
      <c r="F95" s="92"/>
      <c r="G95" s="11"/>
      <c r="H95" s="11"/>
      <c r="I95" s="11"/>
      <c r="J95" s="11"/>
      <c r="K95" s="42"/>
      <c r="M95" s="160"/>
      <c r="N95" s="161"/>
      <c r="O95" s="161"/>
    </row>
    <row r="96" spans="1:15" ht="30" x14ac:dyDescent="0.25">
      <c r="A96" s="75"/>
      <c r="B96" s="12"/>
      <c r="C96" s="13" t="s">
        <v>84</v>
      </c>
      <c r="D96" s="21">
        <v>15680</v>
      </c>
      <c r="E96" s="11"/>
      <c r="F96" s="11"/>
      <c r="G96" s="11"/>
      <c r="H96" s="11"/>
      <c r="I96" s="11"/>
      <c r="J96" s="11"/>
      <c r="K96" s="42" t="s">
        <v>109</v>
      </c>
      <c r="M96" s="160"/>
      <c r="N96" s="161"/>
      <c r="O96" s="161"/>
    </row>
    <row r="97" spans="1:15" ht="15" x14ac:dyDescent="0.25">
      <c r="A97" s="75"/>
      <c r="B97" s="12"/>
      <c r="C97" s="88" t="s">
        <v>83</v>
      </c>
      <c r="D97" s="25">
        <f>D98</f>
        <v>6748</v>
      </c>
      <c r="E97" s="11"/>
      <c r="F97" s="11"/>
      <c r="G97" s="11"/>
      <c r="H97" s="11"/>
      <c r="I97" s="11"/>
      <c r="J97" s="11"/>
      <c r="K97" s="42"/>
      <c r="M97" s="160"/>
      <c r="N97" s="161"/>
      <c r="O97" s="161"/>
    </row>
    <row r="98" spans="1:15" ht="15" x14ac:dyDescent="0.25">
      <c r="A98" s="75"/>
      <c r="B98" s="12"/>
      <c r="C98" s="87" t="s">
        <v>35</v>
      </c>
      <c r="D98" s="21">
        <v>6748</v>
      </c>
      <c r="E98" s="11"/>
      <c r="F98" s="11"/>
      <c r="G98" s="11"/>
      <c r="H98" s="11"/>
      <c r="I98" s="11"/>
      <c r="J98" s="11"/>
      <c r="K98" s="42"/>
      <c r="M98" s="160"/>
      <c r="N98" s="161"/>
      <c r="O98" s="161"/>
    </row>
    <row r="99" spans="1:15" ht="15" x14ac:dyDescent="0.25">
      <c r="A99" s="78"/>
      <c r="B99" s="34"/>
      <c r="C99" s="37" t="s">
        <v>42</v>
      </c>
      <c r="D99" s="35">
        <f>D12+D54+D64+D76</f>
        <v>962000.39999999991</v>
      </c>
      <c r="E99" s="36"/>
      <c r="F99" s="36"/>
      <c r="G99" s="36"/>
      <c r="H99" s="36"/>
      <c r="I99" s="36"/>
      <c r="J99" s="36"/>
      <c r="K99" s="43"/>
    </row>
    <row r="100" spans="1:15" ht="15.75" thickBot="1" x14ac:dyDescent="0.3">
      <c r="A100" s="113"/>
      <c r="B100" s="114"/>
      <c r="C100" s="115" t="s">
        <v>19</v>
      </c>
      <c r="D100" s="17"/>
      <c r="E100" s="116"/>
      <c r="F100" s="116"/>
      <c r="G100" s="116"/>
      <c r="H100" s="116"/>
      <c r="I100" s="116"/>
      <c r="J100" s="116"/>
      <c r="K100" s="44"/>
    </row>
    <row r="101" spans="1:15" ht="19.5" customHeight="1" thickBot="1" x14ac:dyDescent="0.3">
      <c r="A101" s="145" t="s">
        <v>9</v>
      </c>
      <c r="B101" s="146"/>
      <c r="C101" s="147"/>
      <c r="D101" s="148">
        <v>0</v>
      </c>
      <c r="E101" s="149" t="s">
        <v>10</v>
      </c>
      <c r="F101" s="150"/>
      <c r="G101" s="151"/>
      <c r="H101" s="149" t="s">
        <v>11</v>
      </c>
      <c r="I101" s="150"/>
      <c r="J101" s="151"/>
      <c r="K101" s="152"/>
    </row>
    <row r="102" spans="1:15" ht="58.5" customHeight="1" thickBot="1" x14ac:dyDescent="0.25">
      <c r="A102" s="109" t="s">
        <v>26</v>
      </c>
      <c r="B102" s="110"/>
      <c r="C102" s="111"/>
      <c r="D102" s="111"/>
      <c r="E102" s="111"/>
      <c r="F102" s="111"/>
      <c r="G102" s="111"/>
      <c r="H102" s="111"/>
      <c r="I102" s="111"/>
      <c r="J102" s="111"/>
      <c r="K102" s="112"/>
    </row>
    <row r="103" spans="1:15" ht="21.75" customHeight="1" thickBot="1" x14ac:dyDescent="0.25">
      <c r="A103" s="137" t="s">
        <v>22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9"/>
    </row>
    <row r="104" spans="1:15" ht="39" customHeight="1" thickBot="1" x14ac:dyDescent="0.25">
      <c r="A104" s="109" t="s">
        <v>23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40"/>
    </row>
    <row r="105" spans="1:15" ht="26.25" customHeight="1" thickBot="1" x14ac:dyDescent="0.25">
      <c r="A105" s="143" t="s">
        <v>27</v>
      </c>
      <c r="B105" s="144"/>
      <c r="C105" s="111"/>
      <c r="D105" s="111"/>
      <c r="E105" s="111"/>
      <c r="F105" s="111"/>
      <c r="G105" s="111"/>
      <c r="H105" s="111"/>
      <c r="I105" s="111"/>
      <c r="J105" s="111"/>
      <c r="K105" s="112"/>
    </row>
    <row r="106" spans="1:15" ht="29.25" customHeight="1" thickBot="1" x14ac:dyDescent="0.25">
      <c r="A106" s="133" t="s">
        <v>24</v>
      </c>
      <c r="B106" s="134"/>
      <c r="C106" s="135"/>
      <c r="D106" s="135"/>
      <c r="E106" s="135"/>
      <c r="F106" s="135"/>
      <c r="G106" s="135"/>
      <c r="H106" s="135"/>
      <c r="I106" s="135"/>
      <c r="J106" s="135"/>
      <c r="K106" s="136"/>
    </row>
    <row r="107" spans="1:15" ht="30" customHeight="1" thickBot="1" x14ac:dyDescent="0.25">
      <c r="A107" s="79" t="s">
        <v>25</v>
      </c>
      <c r="B107" s="18"/>
      <c r="C107" s="30"/>
      <c r="D107" s="19"/>
      <c r="E107" s="19"/>
      <c r="F107" s="19"/>
      <c r="G107" s="20"/>
      <c r="H107" s="20"/>
      <c r="I107" s="20"/>
      <c r="J107" s="20"/>
      <c r="K107" s="45"/>
    </row>
    <row r="108" spans="1:15" ht="14.25" x14ac:dyDescent="0.2">
      <c r="A108" s="14"/>
      <c r="B108" s="5"/>
      <c r="C108" s="27"/>
      <c r="D108" s="14"/>
      <c r="E108" s="14"/>
      <c r="F108" s="14"/>
      <c r="G108" s="14"/>
      <c r="H108" s="14"/>
      <c r="I108" s="14"/>
      <c r="J108" s="14"/>
      <c r="K108" s="27"/>
    </row>
    <row r="109" spans="1:15" x14ac:dyDescent="0.2">
      <c r="A109" s="98" t="s">
        <v>81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1:15" x14ac:dyDescent="0.2">
      <c r="A110" s="80"/>
      <c r="B110" s="4"/>
      <c r="C110" s="31"/>
      <c r="D110" s="4"/>
      <c r="E110" s="4"/>
      <c r="F110" s="4"/>
      <c r="G110" s="4"/>
      <c r="H110" s="4"/>
      <c r="I110" s="4"/>
      <c r="J110" s="4"/>
      <c r="K110" s="31"/>
    </row>
    <row r="111" spans="1:15" x14ac:dyDescent="0.2">
      <c r="A111" s="80"/>
      <c r="B111" s="4"/>
      <c r="C111" s="31"/>
      <c r="D111" s="4"/>
      <c r="E111" s="4"/>
      <c r="F111" s="4"/>
      <c r="G111" s="4"/>
      <c r="H111" s="4"/>
      <c r="I111" s="4"/>
      <c r="J111" s="4"/>
      <c r="K111" s="31"/>
    </row>
    <row r="112" spans="1:15" x14ac:dyDescent="0.2">
      <c r="A112" s="80"/>
      <c r="B112" s="4"/>
      <c r="C112" s="31"/>
      <c r="D112" s="4"/>
      <c r="E112" s="4"/>
      <c r="F112" s="4"/>
      <c r="G112" s="4"/>
      <c r="H112" s="4"/>
      <c r="I112" s="4"/>
      <c r="J112" s="4"/>
      <c r="K112" s="31"/>
    </row>
    <row r="113" spans="1:11" x14ac:dyDescent="0.2">
      <c r="A113" s="80"/>
      <c r="B113" s="4"/>
      <c r="C113" s="31"/>
      <c r="D113" s="4"/>
      <c r="E113" s="4"/>
      <c r="F113" s="4"/>
      <c r="G113" s="4"/>
      <c r="H113" s="4"/>
      <c r="I113" s="4"/>
      <c r="J113" s="4"/>
      <c r="K113" s="31"/>
    </row>
    <row r="114" spans="1:11" x14ac:dyDescent="0.2">
      <c r="A114" s="80"/>
      <c r="B114" s="4"/>
      <c r="C114" s="31"/>
      <c r="D114" s="4"/>
      <c r="E114" s="4"/>
      <c r="F114" s="4"/>
      <c r="G114" s="4"/>
      <c r="H114" s="4"/>
      <c r="I114" s="4"/>
      <c r="J114" s="4"/>
      <c r="K114" s="31"/>
    </row>
    <row r="115" spans="1:11" x14ac:dyDescent="0.2">
      <c r="A115" s="80"/>
      <c r="B115" s="4"/>
      <c r="C115" s="31"/>
      <c r="D115" s="4"/>
      <c r="E115" s="4"/>
      <c r="F115" s="4"/>
      <c r="G115" s="4"/>
      <c r="H115" s="4"/>
      <c r="I115" s="4"/>
      <c r="J115" s="4"/>
      <c r="K115" s="31"/>
    </row>
    <row r="116" spans="1:11" x14ac:dyDescent="0.2">
      <c r="A116" s="80"/>
      <c r="B116" s="4"/>
      <c r="C116" s="31"/>
      <c r="D116" s="4"/>
      <c r="E116" s="4"/>
      <c r="F116" s="4"/>
      <c r="G116" s="4"/>
      <c r="H116" s="4"/>
      <c r="I116" s="4"/>
      <c r="J116" s="4"/>
      <c r="K116" s="31"/>
    </row>
    <row r="117" spans="1:11" x14ac:dyDescent="0.2">
      <c r="A117" s="80"/>
      <c r="B117" s="4"/>
      <c r="C117" s="31"/>
      <c r="D117" s="4"/>
      <c r="E117" s="4"/>
      <c r="F117" s="4"/>
      <c r="G117" s="4"/>
      <c r="H117" s="4"/>
      <c r="I117" s="4"/>
      <c r="J117" s="4"/>
      <c r="K117" s="31"/>
    </row>
    <row r="118" spans="1:11" x14ac:dyDescent="0.2">
      <c r="A118" s="80"/>
      <c r="B118" s="4"/>
      <c r="C118" s="31"/>
      <c r="D118" s="4"/>
      <c r="E118" s="4"/>
      <c r="F118" s="4"/>
      <c r="G118" s="4"/>
      <c r="H118" s="4"/>
      <c r="I118" s="4"/>
      <c r="J118" s="4"/>
      <c r="K118" s="31"/>
    </row>
    <row r="119" spans="1:11" x14ac:dyDescent="0.2">
      <c r="A119" s="80"/>
      <c r="B119" s="4"/>
      <c r="C119" s="31"/>
      <c r="D119" s="4"/>
      <c r="E119" s="4"/>
      <c r="F119" s="4"/>
      <c r="G119" s="4"/>
      <c r="H119" s="4"/>
      <c r="I119" s="4"/>
      <c r="J119" s="4"/>
      <c r="K119" s="31"/>
    </row>
    <row r="120" spans="1:11" x14ac:dyDescent="0.2">
      <c r="A120" s="80"/>
      <c r="B120" s="4"/>
      <c r="C120" s="31"/>
      <c r="D120" s="4"/>
      <c r="E120" s="4"/>
      <c r="F120" s="4"/>
      <c r="G120" s="4"/>
      <c r="H120" s="4"/>
      <c r="I120" s="4"/>
      <c r="J120" s="4"/>
      <c r="K120" s="31"/>
    </row>
    <row r="121" spans="1:11" x14ac:dyDescent="0.2">
      <c r="A121" s="80"/>
      <c r="B121" s="4"/>
      <c r="C121" s="31"/>
      <c r="D121" s="4"/>
      <c r="E121" s="4"/>
      <c r="F121" s="4"/>
      <c r="G121" s="4"/>
      <c r="H121" s="4"/>
      <c r="I121" s="4"/>
      <c r="J121" s="4"/>
      <c r="K121" s="31"/>
    </row>
    <row r="122" spans="1:11" x14ac:dyDescent="0.2">
      <c r="A122" s="80"/>
      <c r="B122" s="4"/>
      <c r="C122" s="31"/>
      <c r="D122" s="4"/>
      <c r="E122" s="4"/>
      <c r="F122" s="4"/>
      <c r="G122" s="4"/>
      <c r="H122" s="4"/>
      <c r="I122" s="4"/>
      <c r="J122" s="4"/>
      <c r="K122" s="31"/>
    </row>
    <row r="123" spans="1:11" x14ac:dyDescent="0.2">
      <c r="A123" s="80"/>
      <c r="B123" s="4"/>
      <c r="C123" s="31"/>
      <c r="D123" s="4"/>
      <c r="E123" s="4"/>
      <c r="F123" s="4"/>
      <c r="G123" s="4"/>
      <c r="H123" s="4"/>
      <c r="I123" s="4"/>
      <c r="J123" s="4"/>
      <c r="K123" s="31"/>
    </row>
    <row r="124" spans="1:11" x14ac:dyDescent="0.2">
      <c r="A124" s="80"/>
      <c r="B124" s="4"/>
      <c r="C124" s="31"/>
      <c r="D124" s="4"/>
      <c r="E124" s="4"/>
      <c r="F124" s="4"/>
      <c r="G124" s="4"/>
      <c r="H124" s="4"/>
      <c r="I124" s="4"/>
      <c r="J124" s="4"/>
      <c r="K124" s="31"/>
    </row>
    <row r="125" spans="1:11" x14ac:dyDescent="0.2">
      <c r="A125" s="80"/>
      <c r="B125" s="4"/>
      <c r="C125" s="31"/>
      <c r="D125" s="4"/>
      <c r="E125" s="4"/>
      <c r="F125" s="4"/>
      <c r="G125" s="4"/>
      <c r="H125" s="4"/>
      <c r="I125" s="4"/>
      <c r="J125" s="4"/>
      <c r="K125" s="31"/>
    </row>
    <row r="126" spans="1:11" x14ac:dyDescent="0.2">
      <c r="A126" s="80"/>
      <c r="B126" s="4"/>
      <c r="C126" s="31"/>
      <c r="D126" s="4"/>
      <c r="E126" s="4"/>
      <c r="F126" s="4"/>
      <c r="G126" s="4"/>
      <c r="H126" s="4"/>
      <c r="I126" s="4"/>
      <c r="J126" s="4"/>
      <c r="K126" s="31"/>
    </row>
    <row r="127" spans="1:11" x14ac:dyDescent="0.2">
      <c r="A127" s="80"/>
      <c r="B127" s="4"/>
      <c r="C127" s="31"/>
      <c r="D127" s="4"/>
      <c r="E127" s="4"/>
      <c r="F127" s="4"/>
      <c r="G127" s="4"/>
      <c r="H127" s="4"/>
      <c r="I127" s="4"/>
      <c r="J127" s="4"/>
      <c r="K127" s="31"/>
    </row>
    <row r="128" spans="1:11" x14ac:dyDescent="0.2">
      <c r="A128" s="80"/>
      <c r="B128" s="4"/>
      <c r="C128" s="31"/>
      <c r="D128" s="4"/>
      <c r="E128" s="4"/>
      <c r="F128" s="4"/>
      <c r="G128" s="4"/>
      <c r="H128" s="4"/>
      <c r="I128" s="4"/>
      <c r="J128" s="4"/>
      <c r="K128" s="31"/>
    </row>
    <row r="129" spans="1:11" x14ac:dyDescent="0.2">
      <c r="A129" s="80"/>
      <c r="B129" s="4"/>
      <c r="C129" s="31"/>
      <c r="D129" s="4"/>
      <c r="E129" s="4"/>
      <c r="F129" s="4"/>
      <c r="G129" s="4"/>
      <c r="H129" s="4"/>
      <c r="I129" s="4"/>
      <c r="J129" s="4"/>
      <c r="K129" s="31"/>
    </row>
    <row r="130" spans="1:11" x14ac:dyDescent="0.2">
      <c r="A130" s="80"/>
      <c r="B130" s="4"/>
      <c r="C130" s="31"/>
      <c r="D130" s="4"/>
      <c r="E130" s="4"/>
      <c r="F130" s="4"/>
      <c r="G130" s="4"/>
      <c r="H130" s="4"/>
      <c r="I130" s="4"/>
      <c r="J130" s="4"/>
      <c r="K130" s="31"/>
    </row>
    <row r="131" spans="1:11" x14ac:dyDescent="0.2">
      <c r="A131" s="80"/>
      <c r="B131" s="4"/>
      <c r="C131" s="31"/>
      <c r="D131" s="4"/>
      <c r="E131" s="4"/>
      <c r="F131" s="4"/>
      <c r="G131" s="4"/>
      <c r="H131" s="4"/>
      <c r="I131" s="4"/>
      <c r="J131" s="4"/>
      <c r="K131" s="31"/>
    </row>
    <row r="132" spans="1:11" x14ac:dyDescent="0.2">
      <c r="A132" s="80"/>
      <c r="B132" s="4"/>
      <c r="C132" s="31"/>
      <c r="D132" s="4"/>
      <c r="E132" s="4"/>
      <c r="F132" s="4"/>
      <c r="G132" s="4"/>
      <c r="H132" s="4"/>
      <c r="I132" s="4"/>
      <c r="J132" s="4"/>
      <c r="K132" s="31"/>
    </row>
    <row r="133" spans="1:11" x14ac:dyDescent="0.2">
      <c r="A133" s="80"/>
      <c r="B133" s="4"/>
      <c r="C133" s="31"/>
      <c r="D133" s="4"/>
      <c r="E133" s="4"/>
      <c r="F133" s="4"/>
      <c r="G133" s="4"/>
      <c r="H133" s="4"/>
      <c r="I133" s="4"/>
      <c r="J133" s="4"/>
      <c r="K133" s="31"/>
    </row>
    <row r="134" spans="1:11" x14ac:dyDescent="0.2">
      <c r="A134" s="80"/>
      <c r="B134" s="4"/>
      <c r="C134" s="31"/>
      <c r="D134" s="4"/>
      <c r="E134" s="4"/>
      <c r="F134" s="4"/>
      <c r="G134" s="4"/>
      <c r="H134" s="4"/>
      <c r="I134" s="4"/>
      <c r="J134" s="4"/>
      <c r="K134" s="31"/>
    </row>
    <row r="135" spans="1:11" x14ac:dyDescent="0.2">
      <c r="A135" s="80"/>
      <c r="B135" s="4"/>
      <c r="C135" s="31"/>
      <c r="D135" s="4"/>
      <c r="E135" s="4"/>
      <c r="F135" s="4"/>
      <c r="G135" s="4"/>
      <c r="H135" s="4"/>
      <c r="I135" s="4"/>
      <c r="J135" s="4"/>
      <c r="K135" s="31"/>
    </row>
    <row r="136" spans="1:11" x14ac:dyDescent="0.2">
      <c r="A136" s="80"/>
      <c r="B136" s="4"/>
      <c r="C136" s="31"/>
      <c r="D136" s="4"/>
      <c r="E136" s="4"/>
      <c r="F136" s="4"/>
      <c r="G136" s="4"/>
      <c r="H136" s="4"/>
      <c r="I136" s="4"/>
      <c r="J136" s="4"/>
      <c r="K136" s="31"/>
    </row>
    <row r="137" spans="1:11" x14ac:dyDescent="0.2">
      <c r="A137" s="80"/>
      <c r="B137" s="4"/>
      <c r="C137" s="31"/>
      <c r="D137" s="4"/>
      <c r="E137" s="4"/>
      <c r="F137" s="4"/>
      <c r="G137" s="4"/>
      <c r="H137" s="4"/>
      <c r="I137" s="4"/>
      <c r="J137" s="4"/>
      <c r="K137" s="31"/>
    </row>
    <row r="138" spans="1:11" x14ac:dyDescent="0.2">
      <c r="A138" s="80"/>
      <c r="B138" s="4"/>
      <c r="C138" s="31"/>
      <c r="D138" s="4"/>
      <c r="E138" s="4"/>
      <c r="F138" s="4"/>
      <c r="G138" s="4"/>
      <c r="H138" s="4"/>
      <c r="I138" s="4"/>
      <c r="J138" s="4"/>
      <c r="K138" s="31"/>
    </row>
    <row r="139" spans="1:11" x14ac:dyDescent="0.2">
      <c r="A139" s="80"/>
      <c r="B139" s="4"/>
      <c r="C139" s="31"/>
      <c r="D139" s="4"/>
      <c r="E139" s="4"/>
      <c r="F139" s="4"/>
      <c r="G139" s="4"/>
      <c r="H139" s="4"/>
      <c r="I139" s="4"/>
      <c r="J139" s="4"/>
      <c r="K139" s="31"/>
    </row>
    <row r="140" spans="1:11" x14ac:dyDescent="0.2">
      <c r="A140" s="80"/>
      <c r="B140" s="4"/>
      <c r="C140" s="31"/>
      <c r="D140" s="4"/>
      <c r="E140" s="4"/>
      <c r="F140" s="4"/>
      <c r="G140" s="4"/>
      <c r="H140" s="4"/>
      <c r="I140" s="4"/>
      <c r="J140" s="4"/>
      <c r="K140" s="31"/>
    </row>
    <row r="141" spans="1:11" x14ac:dyDescent="0.2">
      <c r="A141" s="80"/>
      <c r="B141" s="4"/>
      <c r="C141" s="31"/>
      <c r="D141" s="4"/>
      <c r="E141" s="4"/>
      <c r="F141" s="4"/>
      <c r="G141" s="4"/>
      <c r="H141" s="4"/>
      <c r="I141" s="4"/>
      <c r="J141" s="4"/>
      <c r="K141" s="31"/>
    </row>
    <row r="142" spans="1:11" x14ac:dyDescent="0.2">
      <c r="A142" s="80"/>
      <c r="B142" s="4"/>
      <c r="C142" s="31"/>
      <c r="D142" s="4"/>
      <c r="E142" s="4"/>
      <c r="F142" s="4"/>
      <c r="G142" s="4"/>
      <c r="H142" s="4"/>
      <c r="I142" s="4"/>
      <c r="J142" s="4"/>
      <c r="K142" s="31"/>
    </row>
    <row r="143" spans="1:11" x14ac:dyDescent="0.2">
      <c r="A143" s="80"/>
      <c r="B143" s="4"/>
      <c r="C143" s="31"/>
      <c r="D143" s="4"/>
      <c r="E143" s="4"/>
      <c r="F143" s="4"/>
      <c r="G143" s="4"/>
      <c r="H143" s="4"/>
      <c r="I143" s="4"/>
      <c r="J143" s="4"/>
      <c r="K143" s="31"/>
    </row>
    <row r="144" spans="1:11" x14ac:dyDescent="0.2">
      <c r="A144" s="80"/>
      <c r="B144" s="4"/>
      <c r="C144" s="31"/>
      <c r="D144" s="4"/>
      <c r="E144" s="4"/>
      <c r="F144" s="4"/>
      <c r="G144" s="4"/>
      <c r="H144" s="4"/>
      <c r="I144" s="4"/>
      <c r="J144" s="4"/>
      <c r="K144" s="31"/>
    </row>
    <row r="145" spans="1:11" x14ac:dyDescent="0.2">
      <c r="A145" s="80"/>
      <c r="B145" s="4"/>
      <c r="C145" s="31"/>
      <c r="D145" s="4"/>
      <c r="E145" s="4"/>
      <c r="F145" s="4"/>
      <c r="G145" s="4"/>
      <c r="H145" s="4"/>
      <c r="I145" s="4"/>
      <c r="J145" s="4"/>
      <c r="K145" s="31"/>
    </row>
    <row r="146" spans="1:11" x14ac:dyDescent="0.2">
      <c r="A146" s="80"/>
      <c r="B146" s="4"/>
      <c r="C146" s="31"/>
      <c r="D146" s="4"/>
      <c r="E146" s="4"/>
      <c r="F146" s="4"/>
      <c r="G146" s="4"/>
      <c r="H146" s="4"/>
      <c r="I146" s="4"/>
      <c r="J146" s="4"/>
      <c r="K146" s="31"/>
    </row>
    <row r="147" spans="1:11" x14ac:dyDescent="0.2">
      <c r="A147" s="80"/>
      <c r="B147" s="4"/>
      <c r="C147" s="31"/>
      <c r="D147" s="4"/>
      <c r="E147" s="4"/>
      <c r="F147" s="4"/>
      <c r="G147" s="4"/>
      <c r="H147" s="4"/>
      <c r="I147" s="4"/>
      <c r="J147" s="4"/>
      <c r="K147" s="31"/>
    </row>
    <row r="148" spans="1:11" x14ac:dyDescent="0.2">
      <c r="A148" s="80"/>
      <c r="B148" s="4"/>
      <c r="C148" s="31"/>
      <c r="D148" s="4"/>
      <c r="E148" s="4"/>
      <c r="F148" s="4"/>
      <c r="G148" s="4"/>
      <c r="H148" s="4"/>
      <c r="I148" s="4"/>
      <c r="J148" s="4"/>
      <c r="K148" s="31"/>
    </row>
    <row r="149" spans="1:11" x14ac:dyDescent="0.2">
      <c r="A149" s="80"/>
      <c r="B149" s="4"/>
      <c r="C149" s="31"/>
      <c r="D149" s="4"/>
      <c r="E149" s="4"/>
      <c r="F149" s="4"/>
      <c r="G149" s="4"/>
      <c r="H149" s="4"/>
      <c r="I149" s="4"/>
      <c r="J149" s="4"/>
      <c r="K149" s="31"/>
    </row>
    <row r="150" spans="1:11" x14ac:dyDescent="0.2">
      <c r="A150" s="80"/>
      <c r="B150" s="4"/>
      <c r="C150" s="31"/>
      <c r="D150" s="4"/>
      <c r="E150" s="4"/>
      <c r="F150" s="4"/>
      <c r="G150" s="4"/>
      <c r="H150" s="4"/>
      <c r="I150" s="4"/>
      <c r="J150" s="4"/>
      <c r="K150" s="31"/>
    </row>
    <row r="151" spans="1:11" x14ac:dyDescent="0.2">
      <c r="A151" s="80"/>
      <c r="B151" s="4"/>
      <c r="C151" s="31"/>
      <c r="D151" s="4"/>
      <c r="E151" s="4"/>
      <c r="F151" s="4"/>
      <c r="G151" s="4"/>
      <c r="H151" s="4"/>
      <c r="I151" s="4"/>
      <c r="J151" s="4"/>
      <c r="K151" s="31"/>
    </row>
    <row r="152" spans="1:11" x14ac:dyDescent="0.2">
      <c r="A152" s="80"/>
      <c r="B152" s="4"/>
      <c r="C152" s="31"/>
      <c r="D152" s="4"/>
      <c r="E152" s="4"/>
      <c r="F152" s="4"/>
      <c r="G152" s="4"/>
      <c r="H152" s="4"/>
      <c r="I152" s="4"/>
      <c r="J152" s="4"/>
      <c r="K152" s="31"/>
    </row>
    <row r="153" spans="1:11" x14ac:dyDescent="0.2">
      <c r="A153" s="80"/>
      <c r="B153" s="4"/>
      <c r="C153" s="31"/>
      <c r="D153" s="4"/>
      <c r="E153" s="4"/>
      <c r="F153" s="4"/>
      <c r="G153" s="4"/>
      <c r="H153" s="4"/>
      <c r="I153" s="4"/>
      <c r="J153" s="4"/>
      <c r="K153" s="31"/>
    </row>
    <row r="154" spans="1:11" x14ac:dyDescent="0.2">
      <c r="A154" s="80"/>
      <c r="B154" s="4"/>
      <c r="C154" s="31"/>
      <c r="D154" s="4"/>
      <c r="E154" s="4"/>
      <c r="F154" s="4"/>
      <c r="G154" s="4"/>
      <c r="H154" s="4"/>
      <c r="I154" s="4"/>
      <c r="J154" s="4"/>
      <c r="K154" s="31"/>
    </row>
    <row r="155" spans="1:11" x14ac:dyDescent="0.2">
      <c r="A155" s="80"/>
      <c r="B155" s="4"/>
      <c r="C155" s="31"/>
      <c r="D155" s="4"/>
      <c r="E155" s="4"/>
      <c r="F155" s="4"/>
      <c r="G155" s="4"/>
      <c r="H155" s="4"/>
      <c r="I155" s="4"/>
      <c r="J155" s="4"/>
      <c r="K155" s="31"/>
    </row>
    <row r="156" spans="1:11" x14ac:dyDescent="0.2">
      <c r="A156" s="80"/>
      <c r="B156" s="4"/>
      <c r="C156" s="31"/>
      <c r="D156" s="4"/>
      <c r="E156" s="4"/>
      <c r="F156" s="4"/>
      <c r="G156" s="4"/>
      <c r="H156" s="4"/>
      <c r="I156" s="4"/>
      <c r="J156" s="4"/>
      <c r="K156" s="31"/>
    </row>
    <row r="157" spans="1:11" x14ac:dyDescent="0.2">
      <c r="A157" s="80"/>
      <c r="B157" s="4"/>
      <c r="C157" s="31"/>
      <c r="D157" s="4"/>
      <c r="E157" s="4"/>
      <c r="F157" s="4"/>
      <c r="G157" s="4"/>
      <c r="H157" s="4"/>
      <c r="I157" s="4"/>
      <c r="J157" s="4"/>
      <c r="K157" s="31"/>
    </row>
    <row r="158" spans="1:11" x14ac:dyDescent="0.2">
      <c r="A158" s="80"/>
      <c r="B158" s="4"/>
      <c r="C158" s="31"/>
      <c r="D158" s="4"/>
      <c r="E158" s="4"/>
      <c r="F158" s="4"/>
      <c r="G158" s="4"/>
      <c r="H158" s="4"/>
      <c r="I158" s="4"/>
      <c r="J158" s="4"/>
      <c r="K158" s="31"/>
    </row>
    <row r="159" spans="1:11" x14ac:dyDescent="0.2">
      <c r="A159" s="80"/>
      <c r="B159" s="4"/>
      <c r="C159" s="31"/>
      <c r="D159" s="4"/>
      <c r="E159" s="4"/>
      <c r="F159" s="4"/>
      <c r="G159" s="4"/>
      <c r="H159" s="4"/>
      <c r="I159" s="4"/>
      <c r="J159" s="4"/>
      <c r="K159" s="31"/>
    </row>
    <row r="160" spans="1:11" x14ac:dyDescent="0.2">
      <c r="A160" s="80"/>
      <c r="B160" s="4"/>
      <c r="C160" s="31"/>
      <c r="D160" s="4"/>
      <c r="E160" s="4"/>
      <c r="F160" s="4"/>
      <c r="G160" s="4"/>
      <c r="H160" s="4"/>
      <c r="I160" s="4"/>
      <c r="J160" s="4"/>
      <c r="K160" s="31"/>
    </row>
    <row r="161" spans="1:11" x14ac:dyDescent="0.2">
      <c r="A161" s="80"/>
      <c r="B161" s="4"/>
      <c r="C161" s="31"/>
      <c r="D161" s="4"/>
      <c r="E161" s="4"/>
      <c r="F161" s="4"/>
      <c r="G161" s="4"/>
      <c r="H161" s="4"/>
      <c r="I161" s="4"/>
      <c r="J161" s="4"/>
      <c r="K161" s="31"/>
    </row>
    <row r="162" spans="1:11" x14ac:dyDescent="0.2">
      <c r="A162" s="80"/>
      <c r="B162" s="4"/>
      <c r="C162" s="31"/>
      <c r="D162" s="4"/>
      <c r="E162" s="4"/>
      <c r="F162" s="4"/>
      <c r="G162" s="4"/>
      <c r="H162" s="4"/>
      <c r="I162" s="4"/>
      <c r="J162" s="4"/>
      <c r="K162" s="31"/>
    </row>
    <row r="163" spans="1:11" x14ac:dyDescent="0.2">
      <c r="A163" s="80"/>
      <c r="B163" s="4"/>
      <c r="C163" s="31"/>
      <c r="D163" s="4"/>
      <c r="E163" s="4"/>
      <c r="F163" s="4"/>
      <c r="G163" s="4"/>
      <c r="H163" s="4"/>
      <c r="I163" s="4"/>
      <c r="J163" s="4"/>
      <c r="K163" s="31"/>
    </row>
  </sheetData>
  <mergeCells count="29">
    <mergeCell ref="I10:I11"/>
    <mergeCell ref="A106:K106"/>
    <mergeCell ref="A103:K103"/>
    <mergeCell ref="A104:K104"/>
    <mergeCell ref="G10:H10"/>
    <mergeCell ref="J10:J11"/>
    <mergeCell ref="K10:K11"/>
    <mergeCell ref="A105:K105"/>
    <mergeCell ref="A101:K101"/>
    <mergeCell ref="B10:B11"/>
    <mergeCell ref="K49:K50"/>
    <mergeCell ref="K15:K17"/>
    <mergeCell ref="K19:K20"/>
    <mergeCell ref="A109:K109"/>
    <mergeCell ref="F5:K5"/>
    <mergeCell ref="F6:K6"/>
    <mergeCell ref="A4:K4"/>
    <mergeCell ref="A102:K102"/>
    <mergeCell ref="A100:C100"/>
    <mergeCell ref="E100:G100"/>
    <mergeCell ref="H100:J100"/>
    <mergeCell ref="A6:E6"/>
    <mergeCell ref="A5:E5"/>
    <mergeCell ref="A7:K7"/>
    <mergeCell ref="A10:A11"/>
    <mergeCell ref="C10:C11"/>
    <mergeCell ref="D10:D11"/>
    <mergeCell ref="E10:E11"/>
    <mergeCell ref="F10:F11"/>
  </mergeCells>
  <phoneticPr fontId="0" type="noConversion"/>
  <printOptions horizontalCentered="1"/>
  <pageMargins left="0.23622047244094491" right="0.23622047244094491" top="0.6692913385826772" bottom="0.62992125984251968" header="0.27559055118110237" footer="0.35433070866141736"/>
  <pageSetup scale="75" orientation="landscape" r:id="rId1"/>
  <headerFooter alignWithMargins="0">
    <oddHeader>&amp;R&amp;8Banco Interamericano de Desarrollo</oddHeader>
    <oddFooter>&amp;L &amp;RPágina &amp;P de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9ED99A3A251F9D40A0565B02A7A33EF2" ma:contentTypeVersion="0" ma:contentTypeDescription="A content type to manage public (operations) IDB documents" ma:contentTypeScope="" ma:versionID="af0ee6aa0b31b212512cdd1dd9c982af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44bcff58b4da9161cdb679ce22fdb60d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b5715f9-227f-4d55-a2ae-62ab10ce9509}" ma:internalName="TaxCatchAll" ma:showField="CatchAllData" ma:web="8f306563-9bd1-4a37-90ee-bd41237d8f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b5715f9-227f-4d55-a2ae-62ab10ce9509}" ma:internalName="TaxCatchAllLabel" ma:readOnly="true" ma:showField="CatchAllDataLabel" ma:web="8f306563-9bd1-4a37-90ee-bd41237d8f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Approved TC document</Disclosure_x0020_Activity>
    <Key_x0020_Document xmlns="9c571b2f-e523-4ab2-ba2e-09e151a03ef4">false</Key_x0020_Document>
    <Division_x0020_or_x0020_Unit xmlns="9c571b2f-e523-4ab2-ba2e-09e151a03ef4">SCL/GDI</Division_x0020_or_x0020_Unit>
    <Other_x0020_Author xmlns="9c571b2f-e523-4ab2-ba2e-09e151a03ef4" xsi:nil="true"/>
    <Region xmlns="9c571b2f-e523-4ab2-ba2e-09e151a03ef4" xsi:nil="true"/>
    <IDBDocs_x0020_Number xmlns="9c571b2f-e523-4ab2-ba2e-09e151a03ef4">37708155</IDBDocs_x0020_Number>
    <Document_x0020_Author xmlns="9c571b2f-e523-4ab2-ba2e-09e151a03ef4">catalinam</Document_x0020_Author>
    <Publication_x0020_Type xmlns="9c571b2f-e523-4ab2-ba2e-09e151a03ef4" xsi:nil="true"/>
    <Operation_x0020_Type xmlns="9c571b2f-e523-4ab2-ba2e-09e151a03ef4" xsi:nil="true"/>
    <TaxCatchAll xmlns="9c571b2f-e523-4ab2-ba2e-09e151a03ef4">
      <Value>10</Value>
      <Value>9</Value>
    </TaxCatchAll>
    <Fiscal_x0020_Year_x0020_IDB xmlns="9c571b2f-e523-4ab2-ba2e-09e151a03ef4">2013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BO-T1193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EXCEL&lt;/APPLICATION&gt;&lt;USER_STAGE&gt;Approved TC document&lt;/USER_STAGE&gt;&lt;APPROVAL_CODE&gt;CHF&lt;/APPROVAL_CODE&gt;&lt;APPROVAL_DESC&gt;Chief&lt;/APPROVAL_DESC&gt;&lt;PD_OBJ_TYPE&gt;0&lt;/PD_OBJ_TYPE&gt;&lt;DTAPPROVAL&gt;May 23 2013 12:00AM&lt;/DTAPPROVAL&gt;&lt;MAKERECORD&gt;N&lt;/MAKERECORD&gt;&lt;PD_FILEPT_NO&gt;PO-BO-T1193-Plan&lt;/PD_FILEPT_NO&gt;&lt;/Data&gt;</Migration_x0020_Info>
    <Approval_x0020_Number xmlns="9c571b2f-e523-4ab2-ba2e-09e151a03ef4">ATN/OC-13824-BO</Approval_x0020_Number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IS-ING</Webtopic>
    <Identifier xmlns="9c571b2f-e523-4ab2-ba2e-09e151a03ef4"> ANNEX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26BEF876-61F8-4A91-B204-4AD908858872}"/>
</file>

<file path=customXml/itemProps2.xml><?xml version="1.0" encoding="utf-8"?>
<ds:datastoreItem xmlns:ds="http://schemas.openxmlformats.org/officeDocument/2006/customXml" ds:itemID="{97975E2F-51C3-4B77-A5BB-20074DC7A418}"/>
</file>

<file path=customXml/itemProps3.xml><?xml version="1.0" encoding="utf-8"?>
<ds:datastoreItem xmlns:ds="http://schemas.openxmlformats.org/officeDocument/2006/customXml" ds:itemID="{8152BE40-ECBE-4A90-8E67-8731C693BA5C}"/>
</file>

<file path=customXml/itemProps4.xml><?xml version="1.0" encoding="utf-8"?>
<ds:datastoreItem xmlns:ds="http://schemas.openxmlformats.org/officeDocument/2006/customXml" ds:itemID="{1CCF5F6F-2620-4D20-B903-EFCA117A6462}"/>
</file>

<file path=customXml/itemProps5.xml><?xml version="1.0" encoding="utf-8"?>
<ds:datastoreItem xmlns:ds="http://schemas.openxmlformats.org/officeDocument/2006/customXml" ds:itemID="{BFD7EF71-8074-4703-8699-95F0DABE6E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Plan de adquisiciones</vt:lpstr>
      <vt:lpstr>'Plan de adquisiciones'!Print_Area</vt:lpstr>
      <vt:lpstr>'Plan de adquisiciones'!Print_Titles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Enlace Electrónico Anexo III, Plan de Adquisiciones</dc:title>
  <dc:creator>meroca</dc:creator>
  <cp:lastModifiedBy>Test</cp:lastModifiedBy>
  <cp:lastPrinted>2013-04-03T22:42:35Z</cp:lastPrinted>
  <dcterms:created xsi:type="dcterms:W3CDTF">2007-02-02T19:50:30Z</dcterms:created>
  <dcterms:modified xsi:type="dcterms:W3CDTF">2013-04-09T18:20:46Z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ContentTypeId">
    <vt:lpwstr>0x01010046CF21643EE8D14686A648AA6DAD0892009ED99A3A251F9D40A0565B02A7A33EF2</vt:lpwstr>
  </property>
  <property fmtid="{D5CDD505-2E9C-101B-9397-08002B2CF9AE}" pid="6" name="TaxKeywordTaxHTField">
    <vt:lpwstr/>
  </property>
  <property fmtid="{D5CDD505-2E9C-101B-9397-08002B2CF9AE}" pid="7" name="Series Operations IDB">
    <vt:lpwstr>9;#Project Profile (PP)|ac5f0c28-f2f6-431c-8d05-62f851b6a822</vt:lpwstr>
  </property>
  <property fmtid="{D5CDD505-2E9C-101B-9397-08002B2CF9AE}" pid="8" name="Sub-Sector">
    <vt:lpwstr/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9;#Project Profile (PP)|ac5f0c28-f2f6-431c-8d05-62f851b6a822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Function Operations IDB">
    <vt:lpwstr>10;#Project Preparation, Planning and Design|29ca0c72-1fc4-435f-a09c-28585cb5eac9</vt:lpwstr>
  </property>
</Properties>
</file>