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30" windowWidth="10485" windowHeight="8025"/>
  </bookViews>
  <sheets>
    <sheet name="LINK II PEP POA" sheetId="1" r:id="rId1"/>
  </sheets>
  <calcPr calcId="145621"/>
</workbook>
</file>

<file path=xl/calcChain.xml><?xml version="1.0" encoding="utf-8"?>
<calcChain xmlns="http://schemas.openxmlformats.org/spreadsheetml/2006/main">
  <c r="D67" i="1" l="1"/>
  <c r="AE66" i="1" l="1"/>
  <c r="AE65" i="1"/>
  <c r="AE64" i="1"/>
  <c r="AE63" i="1"/>
  <c r="AE62" i="1"/>
  <c r="AE61" i="1"/>
  <c r="AE60" i="1"/>
  <c r="AE59" i="1"/>
  <c r="AE58" i="1"/>
  <c r="AE56" i="1"/>
  <c r="AE55" i="1"/>
  <c r="AE54" i="1"/>
  <c r="AE53" i="1"/>
  <c r="AE52" i="1"/>
  <c r="AE51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4" i="1"/>
  <c r="AE33" i="1"/>
  <c r="AE32" i="1"/>
  <c r="AE31" i="1"/>
  <c r="AE29" i="1"/>
  <c r="AE28" i="1"/>
  <c r="AE27" i="1"/>
  <c r="AE26" i="1"/>
  <c r="AE25" i="1"/>
  <c r="AE24" i="1"/>
  <c r="AE23" i="1"/>
  <c r="AE21" i="1"/>
  <c r="AE20" i="1"/>
  <c r="AE19" i="1"/>
  <c r="AE18" i="1"/>
  <c r="AE17" i="1"/>
  <c r="AE16" i="1"/>
  <c r="AE14" i="1"/>
  <c r="AE13" i="1"/>
  <c r="AE12" i="1"/>
  <c r="AE11" i="1"/>
  <c r="AE10" i="1"/>
  <c r="AE8" i="1"/>
  <c r="AC57" i="1"/>
  <c r="AD57" i="1"/>
  <c r="AC50" i="1"/>
  <c r="AD50" i="1"/>
  <c r="K50" i="1"/>
  <c r="I22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15" i="1"/>
  <c r="I9" i="1"/>
  <c r="K57" i="1"/>
  <c r="K30" i="1"/>
  <c r="K22" i="1"/>
  <c r="I57" i="1"/>
  <c r="J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J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I50" i="1"/>
  <c r="J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I30" i="1"/>
  <c r="J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Z49" i="1" l="1"/>
  <c r="Z35" i="1" s="1"/>
  <c r="R49" i="1"/>
  <c r="R35" i="1" s="1"/>
  <c r="N49" i="1"/>
  <c r="I49" i="1"/>
  <c r="I35" i="1" s="1"/>
  <c r="I7" i="1"/>
  <c r="L7" i="1"/>
  <c r="P7" i="1"/>
  <c r="T7" i="1"/>
  <c r="X7" i="1"/>
  <c r="W7" i="1"/>
  <c r="AA7" i="1"/>
  <c r="AB7" i="1"/>
  <c r="AE9" i="1"/>
  <c r="AE57" i="1"/>
  <c r="AE22" i="1"/>
  <c r="AE15" i="1"/>
  <c r="AE30" i="1"/>
  <c r="J7" i="1"/>
  <c r="N7" i="1"/>
  <c r="R7" i="1"/>
  <c r="K7" i="1"/>
  <c r="O7" i="1"/>
  <c r="S7" i="1"/>
  <c r="AE50" i="1"/>
  <c r="Q49" i="1"/>
  <c r="Q35" i="1" s="1"/>
  <c r="M49" i="1"/>
  <c r="M35" i="1" s="1"/>
  <c r="M7" i="1"/>
  <c r="Q7" i="1"/>
  <c r="U7" i="1"/>
  <c r="Y7" i="1"/>
  <c r="AC7" i="1"/>
  <c r="AD49" i="1"/>
  <c r="AD35" i="1" s="1"/>
  <c r="V7" i="1"/>
  <c r="Z7" i="1"/>
  <c r="AD7" i="1"/>
  <c r="K49" i="1"/>
  <c r="K35" i="1" s="1"/>
  <c r="AC49" i="1"/>
  <c r="AC35" i="1" s="1"/>
  <c r="P49" i="1"/>
  <c r="P35" i="1" s="1"/>
  <c r="L49" i="1"/>
  <c r="L35" i="1" s="1"/>
  <c r="O49" i="1"/>
  <c r="O35" i="1" s="1"/>
  <c r="J49" i="1"/>
  <c r="J35" i="1" s="1"/>
  <c r="AB49" i="1"/>
  <c r="AB35" i="1" s="1"/>
  <c r="AA49" i="1"/>
  <c r="AA35" i="1" s="1"/>
  <c r="Y49" i="1"/>
  <c r="Y35" i="1" s="1"/>
  <c r="X49" i="1"/>
  <c r="X35" i="1" s="1"/>
  <c r="X67" i="1" s="1"/>
  <c r="V49" i="1"/>
  <c r="V35" i="1" s="1"/>
  <c r="T49" i="1"/>
  <c r="T35" i="1" s="1"/>
  <c r="W49" i="1"/>
  <c r="W35" i="1" s="1"/>
  <c r="U49" i="1"/>
  <c r="U35" i="1" s="1"/>
  <c r="S49" i="1"/>
  <c r="S35" i="1" s="1"/>
  <c r="N35" i="1"/>
  <c r="V67" i="1" l="1"/>
  <c r="U67" i="1"/>
  <c r="AB67" i="1"/>
  <c r="P67" i="1"/>
  <c r="T67" i="1"/>
  <c r="L67" i="1"/>
  <c r="Q67" i="1"/>
  <c r="M67" i="1"/>
  <c r="J67" i="1"/>
  <c r="K67" i="1"/>
  <c r="AD67" i="1"/>
  <c r="Y67" i="1"/>
  <c r="AE7" i="1"/>
  <c r="AE49" i="1"/>
  <c r="I67" i="1"/>
  <c r="AE35" i="1"/>
  <c r="AC67" i="1"/>
  <c r="R67" i="1"/>
  <c r="AA67" i="1"/>
  <c r="Z67" i="1"/>
  <c r="O67" i="1"/>
  <c r="S67" i="1"/>
  <c r="N67" i="1"/>
  <c r="W67" i="1"/>
  <c r="AE68" i="1" l="1"/>
  <c r="AE67" i="1"/>
</calcChain>
</file>

<file path=xl/sharedStrings.xml><?xml version="1.0" encoding="utf-8"?>
<sst xmlns="http://schemas.openxmlformats.org/spreadsheetml/2006/main" count="380" uniqueCount="231">
  <si>
    <t>WBS</t>
  </si>
  <si>
    <t>Task Name</t>
  </si>
  <si>
    <t>Duration</t>
  </si>
  <si>
    <t>Cost</t>
  </si>
  <si>
    <t>Start</t>
  </si>
  <si>
    <t>Finish</t>
  </si>
  <si>
    <t>Predecessors</t>
  </si>
  <si>
    <t>Successors</t>
  </si>
  <si>
    <t>Wed 06/01/16</t>
  </si>
  <si>
    <t>Tue 07/06/21</t>
  </si>
  <si>
    <t>Wed 11/16/16</t>
  </si>
  <si>
    <t>Tue 05/28/19</t>
  </si>
  <si>
    <t>9 mons</t>
  </si>
  <si>
    <t>Tue 07/25/17</t>
  </si>
  <si>
    <t>5,6,11,12,13</t>
  </si>
  <si>
    <t>Wed 07/26/17</t>
  </si>
  <si>
    <t>Tue 06/26/18</t>
  </si>
  <si>
    <t>1-1-2-1</t>
  </si>
  <si>
    <t xml:space="preserve">          Revisión tarifaria del IP realizada</t>
  </si>
  <si>
    <t>6 mons</t>
  </si>
  <si>
    <t>Tue 01/09/18</t>
  </si>
  <si>
    <t>7,8,9,11,12,13</t>
  </si>
  <si>
    <t>1-1-2-2</t>
  </si>
  <si>
    <t xml:space="preserve">          Censos de contribuyentes para actualizar las bases tributarias del ICA realizado</t>
  </si>
  <si>
    <t>1-1-2-3</t>
  </si>
  <si>
    <t xml:space="preserve">          Piloto de oficinas de cobro coactivo del IP e ICA implementado</t>
  </si>
  <si>
    <t>Wed 01/10/18</t>
  </si>
  <si>
    <t>5,6</t>
  </si>
  <si>
    <t>1-1-2-4</t>
  </si>
  <si>
    <t xml:space="preserve">          Programas de cultura tributaria diseñados y en ejecución</t>
  </si>
  <si>
    <t>1-1-2-5</t>
  </si>
  <si>
    <t xml:space="preserve">          Funcionarios de las secretarías de hacienda para la fiscalización de tributos capacitados</t>
  </si>
  <si>
    <t xml:space="preserve">       Productos 3./ 4./ 5. Sistemas de información y seguimiento de apoyo al fortalecimiento de la gestión del gasto público USD 8,5 mll</t>
  </si>
  <si>
    <t>240 days</t>
  </si>
  <si>
    <t>Tue 12/11/18</t>
  </si>
  <si>
    <t>1-1-3-1</t>
  </si>
  <si>
    <t xml:space="preserve">          Sistema integrado de gestión financiera diseñado e implementado (3 sistemas) USD 4 mll</t>
  </si>
  <si>
    <t>12 mons</t>
  </si>
  <si>
    <t>3,5,6</t>
  </si>
  <si>
    <t>1-1-3-2</t>
  </si>
  <si>
    <t xml:space="preserve">          Sistema de seguimiento de la gestión de entidades descentralizadas implementado (3 sistemas) USD 1,5 mll</t>
  </si>
  <si>
    <t>1-1-3-3</t>
  </si>
  <si>
    <t xml:space="preserve">          Sistema de manejo documentario de la municipalidad desarrollado (2 sistemas) USD 3 mll</t>
  </si>
  <si>
    <t xml:space="preserve">       Producto 6. Reforma administrativa realizada (1 estudio) - Subc. Fort. gestión gasto público - USD 0,5 mll</t>
  </si>
  <si>
    <t>Wed 12/12/18</t>
  </si>
  <si>
    <t>11,12,13</t>
  </si>
  <si>
    <t xml:space="preserve">       Producto 7. Técnicos de las Alcaldías capacitados en formulación y ejecución de Proyectos de Inversión Pública (50 técnicos) - Subc. Fort. gestión gasto público - USD 0,8 mll</t>
  </si>
  <si>
    <t>Tue 10/17/17</t>
  </si>
  <si>
    <t xml:space="preserve">      Hito: Fin del Componente 1</t>
  </si>
  <si>
    <t>0 days</t>
  </si>
  <si>
    <t>9,7,8,15,14</t>
  </si>
  <si>
    <t>61FF</t>
  </si>
  <si>
    <t>1080 days</t>
  </si>
  <si>
    <t>Tue 01/05/21</t>
  </si>
  <si>
    <t xml:space="preserve">       Producto 8. Número de planes nuevos o actualizados (5 planes) - Subc. Apoyo Capac. Planif. Territorial - USD 1,250 mll</t>
  </si>
  <si>
    <t xml:space="preserve">       Producto 9. Herramientas tecnológicas específicas para la planeación urbana y Sistema de Información Geográfica (SIG) mejorados (?) - Subc. Apoyo Capac. Planif. Territorial - USD XXX</t>
  </si>
  <si>
    <t xml:space="preserve">       Producto 10. Talleres de capacitación de funcionarios de las alcaldías realizados (5 talleres) - Subc. Apoyo Capac. Planif. Territorial - USD 1,250 mll</t>
  </si>
  <si>
    <t>Wed 10/18/17</t>
  </si>
  <si>
    <t>Tue 04/03/18</t>
  </si>
  <si>
    <t>54 mons</t>
  </si>
  <si>
    <t xml:space="preserve">       Producto 12. Número de barrios informales de bajos ingresos mejorados (6 barrios) - Subc. Mejora prov. infraes. y serv. urbanos - USD 17,450 mll</t>
  </si>
  <si>
    <t xml:space="preserve">       Producto 13. Redes viales de diseño integral desarrolladas o mejoradas (10 Kms) - Subc. Mejora prov. infraes. y serv. urbanos - USD 2 mll</t>
  </si>
  <si>
    <t xml:space="preserve">      Hito: Fin del Componente 2</t>
  </si>
  <si>
    <t>18,20,21,22,23</t>
  </si>
  <si>
    <t xml:space="preserve">   Componente 3. Mejora de los servicios públicos (US$60 millones)</t>
  </si>
  <si>
    <t xml:space="preserve">      Hito: Fin del Componente 3</t>
  </si>
  <si>
    <t>26,27,28</t>
  </si>
  <si>
    <t xml:space="preserve">   Gestión del Proyecto (US$2 millones)</t>
  </si>
  <si>
    <t>1330 days</t>
  </si>
  <si>
    <t xml:space="preserve">       Hito de Inicio: Contrato de Préstamo Firmado</t>
  </si>
  <si>
    <t>33,34,35,36,37,38,39,40,43,61,46,59FS+25 mons,60FS+50 mons</t>
  </si>
  <si>
    <t xml:space="preserve">       Condiciones Previas</t>
  </si>
  <si>
    <t>120 days</t>
  </si>
  <si>
    <t>Tue 11/15/16</t>
  </si>
  <si>
    <t>1-4-2-1</t>
  </si>
  <si>
    <t xml:space="preserve">          Reglamento de Crédito del Programa aprobado por la Junta Directiva y en Vigencia</t>
  </si>
  <si>
    <t>1-4-2-2</t>
  </si>
  <si>
    <t xml:space="preserve">          Designación y/o contratación por parte del OE y las EBs del personal mínimo necesario para llevar a cabo las actividades del programa</t>
  </si>
  <si>
    <t>1-4-2-3</t>
  </si>
  <si>
    <t xml:space="preserve">          Presentación y entrada en vigencia de la versión final del MGAS conforme al IGAS e integrado al RC</t>
  </si>
  <si>
    <t>1-4-2-4</t>
  </si>
  <si>
    <t xml:space="preserve">          Al menos un contrato de crédito suscrito entre una de las EBs y una de las IFI por medio del cual se transferirán los recursos a las EB para ejecutar las actividades del Programa</t>
  </si>
  <si>
    <t>1-4-2-5</t>
  </si>
  <si>
    <t xml:space="preserve">          (a) Que el Banco haya recibido uno o más informes jurídicos </t>
  </si>
  <si>
    <t>1-4-2-6</t>
  </si>
  <si>
    <t xml:space="preserve">          (b) Designado uno o más funcionarios como representantes ante el BID para la ejecucion del prestamo</t>
  </si>
  <si>
    <t>1-4-2-7</t>
  </si>
  <si>
    <t xml:space="preserve">          (c) Apertura de la cuenta bancaria</t>
  </si>
  <si>
    <t>1-4-2-8</t>
  </si>
  <si>
    <t xml:space="preserve">          (d) Demuestre que tiene un Sistema de Información y estructura de Control Interno</t>
  </si>
  <si>
    <t>1-4-2-9</t>
  </si>
  <si>
    <t xml:space="preserve">          Elegibilidad total</t>
  </si>
  <si>
    <t>40,33,34,35,36,37,38,39</t>
  </si>
  <si>
    <t>42,47,48,49,3,15,18,19,21,22,23,26,27,28,51,50</t>
  </si>
  <si>
    <t xml:space="preserve">       Primer Desembolso</t>
  </si>
  <si>
    <t>0.5 mons</t>
  </si>
  <si>
    <t>Tue 11/29/16</t>
  </si>
  <si>
    <t>53FS+1 mon</t>
  </si>
  <si>
    <t xml:space="preserve">       Condiciones Especial de Ejecución: Aplicación del RC, MGAS e IGAS y lo dispuesto en las licencias y permisos ambientales aplicables durante la ejecución del programa</t>
  </si>
  <si>
    <t>60 mons</t>
  </si>
  <si>
    <t xml:space="preserve">       Administración/ Gestión del proyecto </t>
  </si>
  <si>
    <t>1-4-5-1</t>
  </si>
  <si>
    <t xml:space="preserve">          Equipo de Proyecto contratado (4)</t>
  </si>
  <si>
    <t>1280 days</t>
  </si>
  <si>
    <t>Tue 04/27/21</t>
  </si>
  <si>
    <t>1-4-5-1-1</t>
  </si>
  <si>
    <t xml:space="preserve">             Coordinador de Proyecto</t>
  </si>
  <si>
    <t>64 mons</t>
  </si>
  <si>
    <t>1-4-5-1-2</t>
  </si>
  <si>
    <t xml:space="preserve">             Especialista de Adquisiciones</t>
  </si>
  <si>
    <t>58 mons</t>
  </si>
  <si>
    <t>1-4-5-1-3</t>
  </si>
  <si>
    <t xml:space="preserve">             Especialista Financiero</t>
  </si>
  <si>
    <t>1-4-5-1-4</t>
  </si>
  <si>
    <t xml:space="preserve">             Especialista en Monitoreo y Seguimiento</t>
  </si>
  <si>
    <t>1-4-5-1-5</t>
  </si>
  <si>
    <t>1-4-5-2</t>
  </si>
  <si>
    <t xml:space="preserve">          Estretagia y acciones de comunicación implementadas (1 estrategia)</t>
  </si>
  <si>
    <t>1-4-5-3</t>
  </si>
  <si>
    <t xml:space="preserve">          Auditoría (USD 300 mil)</t>
  </si>
  <si>
    <t>1180 days</t>
  </si>
  <si>
    <t>Wed 12/28/16</t>
  </si>
  <si>
    <t>1-4-5-3-1</t>
  </si>
  <si>
    <t xml:space="preserve">            Auditoría 2016</t>
  </si>
  <si>
    <t>4 mons</t>
  </si>
  <si>
    <t>Tue 04/18/17</t>
  </si>
  <si>
    <t>42FS+1 mon</t>
  </si>
  <si>
    <t>54FS+6 mons</t>
  </si>
  <si>
    <t>1-4-5-3-2</t>
  </si>
  <si>
    <t xml:space="preserve">            Auditoría 2017</t>
  </si>
  <si>
    <t>7 mons</t>
  </si>
  <si>
    <t>Wed 10/04/17</t>
  </si>
  <si>
    <t>Tue 04/17/18</t>
  </si>
  <si>
    <t>53FS+6 mons</t>
  </si>
  <si>
    <t>55FS+6 mons</t>
  </si>
  <si>
    <t>1-4-5-3-3</t>
  </si>
  <si>
    <t xml:space="preserve">            Auditoría 2018</t>
  </si>
  <si>
    <t>Wed 10/03/18</t>
  </si>
  <si>
    <t>Tue 04/16/19</t>
  </si>
  <si>
    <t>56FS+6 mons</t>
  </si>
  <si>
    <t>1-4-5-3-4</t>
  </si>
  <si>
    <t xml:space="preserve">            Auditoría 2019</t>
  </si>
  <si>
    <t>Wed 10/02/19</t>
  </si>
  <si>
    <t>Tue 04/14/20</t>
  </si>
  <si>
    <t>57FS+6 mons</t>
  </si>
  <si>
    <t>1-4-5-3-5</t>
  </si>
  <si>
    <t xml:space="preserve">            Auditoría 2020</t>
  </si>
  <si>
    <t>Wed 09/30/20</t>
  </si>
  <si>
    <t>Tue 04/13/21</t>
  </si>
  <si>
    <t>1-4-5-3-6</t>
  </si>
  <si>
    <t xml:space="preserve">            Auditoría 2021 Final</t>
  </si>
  <si>
    <t>3 mons</t>
  </si>
  <si>
    <t>Wed 04/14/21</t>
  </si>
  <si>
    <t>1-4-5-4</t>
  </si>
  <si>
    <t xml:space="preserve">          Evaluación Intermedia</t>
  </si>
  <si>
    <t>Wed 05/02/18</t>
  </si>
  <si>
    <t>Tue 10/16/18</t>
  </si>
  <si>
    <t>31FS+25 mons</t>
  </si>
  <si>
    <t>1-4-5-5</t>
  </si>
  <si>
    <t xml:space="preserve">          Evaluación Final</t>
  </si>
  <si>
    <t>Wed 04/01/20</t>
  </si>
  <si>
    <t>Tue 09/15/20</t>
  </si>
  <si>
    <t>31FS+50 mons</t>
  </si>
  <si>
    <t xml:space="preserve">      Hito de Fin</t>
  </si>
  <si>
    <t>Wed 08/10/16</t>
  </si>
  <si>
    <t>31,43FF,46FF,47FF,48FF,49FF,29FF,16FF,24FF,58FF,59FF,60FF,51FF,50FF</t>
  </si>
  <si>
    <t>1-1-2</t>
  </si>
  <si>
    <t>1-1</t>
  </si>
  <si>
    <t>1-1-1</t>
  </si>
  <si>
    <t>2016-Q II</t>
  </si>
  <si>
    <t>2016-Q III</t>
  </si>
  <si>
    <t>2017-Q I</t>
  </si>
  <si>
    <t>2017-Q II</t>
  </si>
  <si>
    <t>2017-Q III</t>
  </si>
  <si>
    <t>2018-Q I</t>
  </si>
  <si>
    <t>2018-Q II</t>
  </si>
  <si>
    <t>2018-Q III</t>
  </si>
  <si>
    <t>2019-Q I</t>
  </si>
  <si>
    <t>2019-Q II</t>
  </si>
  <si>
    <t>2019-Q III</t>
  </si>
  <si>
    <t>2020-Q I</t>
  </si>
  <si>
    <t>2020-Q II</t>
  </si>
  <si>
    <t>2020-Q III</t>
  </si>
  <si>
    <t>2021-Q I</t>
  </si>
  <si>
    <t>2021-Q II</t>
  </si>
  <si>
    <t>2021-Q III</t>
  </si>
  <si>
    <t>2016-Q IV</t>
  </si>
  <si>
    <t>2017-Q IV</t>
  </si>
  <si>
    <t>2018-Q IV</t>
  </si>
  <si>
    <t>2019-Q IV</t>
  </si>
  <si>
    <t>2020-Q IV</t>
  </si>
  <si>
    <t>TOTAL</t>
  </si>
  <si>
    <t>Subtotal</t>
  </si>
  <si>
    <t xml:space="preserve">1-1-3 </t>
  </si>
  <si>
    <t xml:space="preserve">1-1-4 </t>
  </si>
  <si>
    <t xml:space="preserve">1-1-6 </t>
  </si>
  <si>
    <t xml:space="preserve">1-2 </t>
  </si>
  <si>
    <t>1-2-1</t>
  </si>
  <si>
    <t>1-2-2</t>
  </si>
  <si>
    <t>1-2-3</t>
  </si>
  <si>
    <t>1-2-4</t>
  </si>
  <si>
    <t>1-2-5</t>
  </si>
  <si>
    <t>1-2-6</t>
  </si>
  <si>
    <t>1-2-7</t>
  </si>
  <si>
    <t xml:space="preserve">1-3 </t>
  </si>
  <si>
    <t xml:space="preserve">1-3-1 </t>
  </si>
  <si>
    <t>1-3-2</t>
  </si>
  <si>
    <t>1-3-3</t>
  </si>
  <si>
    <t>1-3-4</t>
  </si>
  <si>
    <t xml:space="preserve">1-4 </t>
  </si>
  <si>
    <t xml:space="preserve">1-4-1 </t>
  </si>
  <si>
    <t>1-4-2</t>
  </si>
  <si>
    <t xml:space="preserve">1-4-3 </t>
  </si>
  <si>
    <t>1-4-4</t>
  </si>
  <si>
    <t>1-4-5</t>
  </si>
  <si>
    <t xml:space="preserve">1-4-6 </t>
  </si>
  <si>
    <t>660 days</t>
  </si>
  <si>
    <t>1 mon</t>
  </si>
  <si>
    <t>Tue 02/06/18</t>
  </si>
  <si>
    <t>1-1-5</t>
  </si>
  <si>
    <t xml:space="preserve">            Profesional de apoyo Unidad Coordinadora</t>
  </si>
  <si>
    <t xml:space="preserve">       Producto 14. M3 de agua potable producidos trimestralmente (3,000,000) USD 20 mll</t>
  </si>
  <si>
    <t xml:space="preserve">       Producto 15. Redes de agua potable construidas o rehabilitadas (22.8 km) USD 20 mll</t>
  </si>
  <si>
    <t xml:space="preserve">       Producto 16. Proyectos de saneamiento de cuencas realizados (1 proyecto) USD 20 mll</t>
  </si>
  <si>
    <t xml:space="preserve">   Componente 2. Desarrollo urbano (US$68 millones)</t>
  </si>
  <si>
    <t xml:space="preserve">   Componente 1. Mejora de la gestión fiscal (USD 20 mll)</t>
  </si>
  <si>
    <t xml:space="preserve">       Producto 2. Recaudación de tributos mejorada (5 estudios) - Subc. Apoyo Gestión Tributaria - USD 4,2 mll</t>
  </si>
  <si>
    <t xml:space="preserve">       Producto 1. Catastro, nomenclatura urbana y estratificación socioeconómica actualizados (3 catastros) - Subc. Apoyo Gestión Tributaria - USD 6 mll</t>
  </si>
  <si>
    <t xml:space="preserve">       Producto 11. Área de espacio público mejorada (236,000 m2) - Subc. Mejora prov. infraes. y serv. urbanos - USD 46,050 mll</t>
  </si>
  <si>
    <t>SEGUNDA OPERACIÓN BAJO LA LÍNEA DE CRÉDITO CONDICIONAL MULTISECTORIAL: PROGRAMA DE FORTALECIMIENTO FISCAL Y DEL GASTO EN INVERSIÓN PÚBLICA PARA MUNICIPIOS, SUS ENTIDADES DESCENTRALIZADAS Y ÁREAS METROPOLITANAS</t>
  </si>
  <si>
    <t>LINK II DEL POD. PLAN DE EJECUCION PLURIANUAL (PEP) / PLAN OPERATIVO ANNUAL (POA)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</si>
</sst>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63636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FE3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rgb="FFB1BBCC"/>
      </left>
      <right style="thin">
        <color rgb="FFB1BBCC"/>
      </right>
      <top style="thin">
        <color rgb="FFB1BBCC"/>
      </top>
      <bottom style="thin">
        <color rgb="FFB1BBCC"/>
      </bottom>
      <diagonal/>
    </border>
    <border>
      <left style="thin">
        <color rgb="FFB1BBCC"/>
      </left>
      <right style="thin">
        <color rgb="FFB1BBCC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8" fontId="4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 wrapText="1"/>
    </xf>
    <xf numFmtId="8" fontId="5" fillId="3" borderId="1" xfId="0" applyNumberFormat="1" applyFont="1" applyFill="1" applyBorder="1" applyAlignment="1">
      <alignment horizontal="right" vertical="center" wrapText="1"/>
    </xf>
    <xf numFmtId="49" fontId="4" fillId="3" borderId="1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0" fillId="0" borderId="0" xfId="0" applyAlignment="1"/>
    <xf numFmtId="0" fontId="3" fillId="2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5" fillId="4" borderId="1" xfId="0" applyFont="1" applyFill="1" applyBorder="1" applyAlignment="1">
      <alignment vertical="center" wrapText="1"/>
    </xf>
    <xf numFmtId="8" fontId="5" fillId="4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vertical="center"/>
    </xf>
    <xf numFmtId="0" fontId="2" fillId="0" borderId="0" xfId="0" applyFont="1" applyFill="1"/>
    <xf numFmtId="49" fontId="5" fillId="6" borderId="1" xfId="0" applyNumberFormat="1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8" fontId="5" fillId="6" borderId="1" xfId="0" applyNumberFormat="1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vertical="center"/>
    </xf>
    <xf numFmtId="49" fontId="4" fillId="6" borderId="1" xfId="0" applyNumberFormat="1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8" fontId="4" fillId="6" borderId="1" xfId="0" applyNumberFormat="1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9" fontId="4" fillId="7" borderId="1" xfId="0" applyNumberFormat="1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 wrapText="1"/>
    </xf>
    <xf numFmtId="8" fontId="4" fillId="7" borderId="1" xfId="0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vertical="center"/>
    </xf>
    <xf numFmtId="49" fontId="1" fillId="5" borderId="1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8" fontId="1" fillId="5" borderId="1" xfId="0" applyNumberFormat="1" applyFont="1" applyFill="1" applyBorder="1" applyAlignment="1">
      <alignment horizontal="right" vertical="center" wrapText="1"/>
    </xf>
    <xf numFmtId="6" fontId="4" fillId="7" borderId="1" xfId="0" applyNumberFormat="1" applyFont="1" applyFill="1" applyBorder="1" applyAlignment="1">
      <alignment horizontal="right" vertical="center" wrapText="1"/>
    </xf>
    <xf numFmtId="6" fontId="5" fillId="6" borderId="1" xfId="0" applyNumberFormat="1" applyFont="1" applyFill="1" applyBorder="1" applyAlignment="1">
      <alignment horizontal="right" vertical="center" wrapText="1"/>
    </xf>
    <xf numFmtId="6" fontId="4" fillId="6" borderId="1" xfId="0" applyNumberFormat="1" applyFont="1" applyFill="1" applyBorder="1" applyAlignment="1">
      <alignment horizontal="right" vertical="center" wrapText="1"/>
    </xf>
    <xf numFmtId="6" fontId="5" fillId="3" borderId="1" xfId="0" applyNumberFormat="1" applyFont="1" applyFill="1" applyBorder="1" applyAlignment="1">
      <alignment horizontal="right" vertical="center" wrapText="1"/>
    </xf>
    <xf numFmtId="6" fontId="4" fillId="3" borderId="1" xfId="0" applyNumberFormat="1" applyFont="1" applyFill="1" applyBorder="1" applyAlignment="1">
      <alignment horizontal="right" vertical="center" wrapText="1"/>
    </xf>
    <xf numFmtId="6" fontId="0" fillId="0" borderId="0" xfId="0" applyNumberFormat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66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68"/>
  <sheetViews>
    <sheetView tabSelected="1" zoomScale="90" zoomScaleNormal="90" workbookViewId="0">
      <selection activeCell="A4" sqref="A4"/>
    </sheetView>
  </sheetViews>
  <sheetFormatPr defaultRowHeight="15" outlineLevelRow="3" x14ac:dyDescent="0.25"/>
  <cols>
    <col min="1" max="1" width="12.140625" customWidth="1"/>
    <col min="2" max="2" width="131.140625" style="11" customWidth="1"/>
    <col min="3" max="3" width="10.7109375" customWidth="1"/>
    <col min="4" max="4" width="18.140625" customWidth="1"/>
    <col min="5" max="5" width="15.28515625" customWidth="1"/>
    <col min="6" max="6" width="13.5703125" customWidth="1"/>
    <col min="7" max="7" width="26.28515625" style="11" customWidth="1"/>
    <col min="8" max="8" width="16.5703125" style="11" customWidth="1"/>
    <col min="9" max="9" width="10.28515625" customWidth="1"/>
    <col min="10" max="10" width="11.42578125" customWidth="1"/>
    <col min="11" max="11" width="14.140625" customWidth="1"/>
    <col min="12" max="13" width="15.42578125" customWidth="1"/>
    <col min="14" max="15" width="14.140625" customWidth="1"/>
    <col min="16" max="19" width="15.42578125" customWidth="1"/>
    <col min="20" max="20" width="14.140625" customWidth="1"/>
    <col min="21" max="21" width="14" customWidth="1"/>
    <col min="22" max="22" width="14.42578125" customWidth="1"/>
    <col min="23" max="23" width="14.7109375" customWidth="1"/>
    <col min="24" max="25" width="13.85546875" customWidth="1"/>
    <col min="26" max="26" width="14.140625" customWidth="1"/>
    <col min="27" max="27" width="16.7109375" customWidth="1"/>
    <col min="28" max="29" width="13.28515625" customWidth="1"/>
    <col min="30" max="30" width="11.140625" customWidth="1"/>
    <col min="31" max="31" width="18.5703125" customWidth="1"/>
    <col min="32" max="16384" width="9.140625" style="15"/>
  </cols>
  <sheetData>
    <row r="2" spans="1:31" ht="18.75" x14ac:dyDescent="0.3">
      <c r="A2" s="45" t="s">
        <v>229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1" ht="18.75" x14ac:dyDescent="0.3">
      <c r="A3" s="45" t="s">
        <v>230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5" spans="1:31" x14ac:dyDescent="0.25">
      <c r="A5" s="1" t="s">
        <v>0</v>
      </c>
      <c r="B5" s="8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8" t="s">
        <v>6</v>
      </c>
      <c r="H5" s="8" t="s">
        <v>7</v>
      </c>
      <c r="I5" s="12" t="s">
        <v>169</v>
      </c>
      <c r="J5" s="12" t="s">
        <v>170</v>
      </c>
      <c r="K5" s="12" t="s">
        <v>186</v>
      </c>
      <c r="L5" s="12" t="s">
        <v>171</v>
      </c>
      <c r="M5" s="12" t="s">
        <v>172</v>
      </c>
      <c r="N5" s="12" t="s">
        <v>173</v>
      </c>
      <c r="O5" s="12" t="s">
        <v>187</v>
      </c>
      <c r="P5" s="12" t="s">
        <v>174</v>
      </c>
      <c r="Q5" s="12" t="s">
        <v>175</v>
      </c>
      <c r="R5" s="12" t="s">
        <v>176</v>
      </c>
      <c r="S5" s="12" t="s">
        <v>188</v>
      </c>
      <c r="T5" s="12" t="s">
        <v>177</v>
      </c>
      <c r="U5" s="12" t="s">
        <v>178</v>
      </c>
      <c r="V5" s="12" t="s">
        <v>179</v>
      </c>
      <c r="W5" s="12" t="s">
        <v>189</v>
      </c>
      <c r="X5" s="12" t="s">
        <v>180</v>
      </c>
      <c r="Y5" s="12" t="s">
        <v>181</v>
      </c>
      <c r="Z5" s="12" t="s">
        <v>182</v>
      </c>
      <c r="AA5" s="12" t="s">
        <v>190</v>
      </c>
      <c r="AB5" s="12" t="s">
        <v>183</v>
      </c>
      <c r="AC5" s="12" t="s">
        <v>184</v>
      </c>
      <c r="AD5" s="12" t="s">
        <v>185</v>
      </c>
      <c r="AE5" s="12" t="s">
        <v>192</v>
      </c>
    </row>
    <row r="6" spans="1:31" s="19" customFormat="1" ht="15" customHeight="1" x14ac:dyDescent="0.25">
      <c r="A6" s="35">
        <v>1</v>
      </c>
      <c r="B6" s="36" t="s">
        <v>229</v>
      </c>
      <c r="C6" s="37" t="s">
        <v>68</v>
      </c>
      <c r="D6" s="38">
        <v>150000005.12</v>
      </c>
      <c r="E6" s="37" t="s">
        <v>8</v>
      </c>
      <c r="F6" s="37" t="s">
        <v>9</v>
      </c>
      <c r="G6" s="36"/>
      <c r="H6" s="36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19" customFormat="1" x14ac:dyDescent="0.25">
      <c r="A7" s="30" t="s">
        <v>167</v>
      </c>
      <c r="B7" s="31" t="s">
        <v>225</v>
      </c>
      <c r="C7" s="32" t="s">
        <v>216</v>
      </c>
      <c r="D7" s="33">
        <v>20000000</v>
      </c>
      <c r="E7" s="32" t="s">
        <v>10</v>
      </c>
      <c r="F7" s="32" t="s">
        <v>11</v>
      </c>
      <c r="G7" s="34"/>
      <c r="H7" s="34"/>
      <c r="I7" s="39">
        <f>I8+I9+I15+I19+I20</f>
        <v>0</v>
      </c>
      <c r="J7" s="39">
        <f t="shared" ref="J7:AD7" si="0">J8+J9+J15+J19+J20</f>
        <v>0</v>
      </c>
      <c r="K7" s="39">
        <f t="shared" si="0"/>
        <v>1210000</v>
      </c>
      <c r="L7" s="39">
        <f t="shared" si="0"/>
        <v>2383333.33</v>
      </c>
      <c r="M7" s="39">
        <f t="shared" si="0"/>
        <v>2383333.33</v>
      </c>
      <c r="N7" s="39">
        <f t="shared" si="0"/>
        <v>1943333.3299999998</v>
      </c>
      <c r="O7" s="39">
        <f t="shared" si="0"/>
        <v>1610834</v>
      </c>
      <c r="P7" s="39">
        <f t="shared" si="0"/>
        <v>3006666.3</v>
      </c>
      <c r="Q7" s="39">
        <f t="shared" si="0"/>
        <v>2818749.68</v>
      </c>
      <c r="R7" s="39">
        <f t="shared" si="0"/>
        <v>2302083.2800000003</v>
      </c>
      <c r="S7" s="39">
        <f t="shared" si="0"/>
        <v>1900000.4000000001</v>
      </c>
      <c r="T7" s="39">
        <f t="shared" si="0"/>
        <v>266666.68</v>
      </c>
      <c r="U7" s="39">
        <f t="shared" si="0"/>
        <v>175000</v>
      </c>
      <c r="V7" s="39">
        <f t="shared" si="0"/>
        <v>0</v>
      </c>
      <c r="W7" s="39">
        <f t="shared" si="0"/>
        <v>0</v>
      </c>
      <c r="X7" s="39">
        <f t="shared" si="0"/>
        <v>0</v>
      </c>
      <c r="Y7" s="39">
        <f t="shared" si="0"/>
        <v>0</v>
      </c>
      <c r="Z7" s="39">
        <f t="shared" si="0"/>
        <v>0</v>
      </c>
      <c r="AA7" s="39">
        <f t="shared" si="0"/>
        <v>0</v>
      </c>
      <c r="AB7" s="39">
        <f t="shared" si="0"/>
        <v>0</v>
      </c>
      <c r="AC7" s="39">
        <f t="shared" si="0"/>
        <v>0</v>
      </c>
      <c r="AD7" s="39">
        <f t="shared" si="0"/>
        <v>0</v>
      </c>
      <c r="AE7" s="39">
        <f>SUM(I7:AD7)</f>
        <v>20000000.329999998</v>
      </c>
    </row>
    <row r="8" spans="1:31" outlineLevel="1" x14ac:dyDescent="0.25">
      <c r="A8" s="20" t="s">
        <v>168</v>
      </c>
      <c r="B8" s="23" t="s">
        <v>227</v>
      </c>
      <c r="C8" s="21" t="s">
        <v>12</v>
      </c>
      <c r="D8" s="22">
        <v>6000000</v>
      </c>
      <c r="E8" s="21" t="s">
        <v>10</v>
      </c>
      <c r="F8" s="21" t="s">
        <v>13</v>
      </c>
      <c r="G8" s="23">
        <v>41</v>
      </c>
      <c r="H8" s="23" t="s">
        <v>14</v>
      </c>
      <c r="I8" s="40"/>
      <c r="J8" s="40"/>
      <c r="K8" s="40">
        <v>1100000</v>
      </c>
      <c r="L8" s="40">
        <v>2166666.67</v>
      </c>
      <c r="M8" s="40">
        <v>2166666.67</v>
      </c>
      <c r="N8" s="40">
        <v>566666.67000000004</v>
      </c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>
        <f t="shared" ref="AE8:AE67" si="1">SUM(I8:AD8)</f>
        <v>6000000.0099999998</v>
      </c>
    </row>
    <row r="9" spans="1:31" s="19" customFormat="1" outlineLevel="1" x14ac:dyDescent="0.25">
      <c r="A9" s="24" t="s">
        <v>166</v>
      </c>
      <c r="B9" s="28" t="s">
        <v>226</v>
      </c>
      <c r="C9" s="25" t="s">
        <v>33</v>
      </c>
      <c r="D9" s="26">
        <v>4200000</v>
      </c>
      <c r="E9" s="25" t="s">
        <v>15</v>
      </c>
      <c r="F9" s="25" t="s">
        <v>16</v>
      </c>
      <c r="G9" s="27"/>
      <c r="H9" s="27"/>
      <c r="I9" s="41">
        <f>SUM(I10:I14)</f>
        <v>0</v>
      </c>
      <c r="J9" s="41">
        <f t="shared" ref="J9:AC9" si="2">SUM(J10:J14)</f>
        <v>0</v>
      </c>
      <c r="K9" s="41">
        <f t="shared" si="2"/>
        <v>0</v>
      </c>
      <c r="L9" s="41">
        <f t="shared" si="2"/>
        <v>0</v>
      </c>
      <c r="M9" s="41">
        <f t="shared" si="2"/>
        <v>0</v>
      </c>
      <c r="N9" s="41">
        <f t="shared" si="2"/>
        <v>1160000</v>
      </c>
      <c r="O9" s="41">
        <f t="shared" si="2"/>
        <v>1570834</v>
      </c>
      <c r="P9" s="41">
        <f t="shared" si="2"/>
        <v>952499.3</v>
      </c>
      <c r="Q9" s="41">
        <f t="shared" si="2"/>
        <v>516666.68</v>
      </c>
      <c r="R9" s="41">
        <f t="shared" si="2"/>
        <v>0</v>
      </c>
      <c r="S9" s="41">
        <f t="shared" si="2"/>
        <v>0</v>
      </c>
      <c r="T9" s="41">
        <f t="shared" si="2"/>
        <v>0</v>
      </c>
      <c r="U9" s="41">
        <f t="shared" si="2"/>
        <v>0</v>
      </c>
      <c r="V9" s="41">
        <f t="shared" si="2"/>
        <v>0</v>
      </c>
      <c r="W9" s="41">
        <f t="shared" si="2"/>
        <v>0</v>
      </c>
      <c r="X9" s="41">
        <f t="shared" si="2"/>
        <v>0</v>
      </c>
      <c r="Y9" s="41">
        <f t="shared" si="2"/>
        <v>0</v>
      </c>
      <c r="Z9" s="41">
        <f t="shared" si="2"/>
        <v>0</v>
      </c>
      <c r="AA9" s="41">
        <f t="shared" si="2"/>
        <v>0</v>
      </c>
      <c r="AB9" s="41">
        <f t="shared" si="2"/>
        <v>0</v>
      </c>
      <c r="AC9" s="41">
        <f t="shared" si="2"/>
        <v>0</v>
      </c>
      <c r="AD9" s="41">
        <f>SUM(AD10:AD14)</f>
        <v>0</v>
      </c>
      <c r="AE9" s="41">
        <f t="shared" si="1"/>
        <v>4199999.9799999995</v>
      </c>
    </row>
    <row r="10" spans="1:31" outlineLevel="2" x14ac:dyDescent="0.25">
      <c r="A10" s="7" t="s">
        <v>17</v>
      </c>
      <c r="B10" s="10" t="s">
        <v>18</v>
      </c>
      <c r="C10" s="4" t="s">
        <v>19</v>
      </c>
      <c r="D10" s="5">
        <v>1300000</v>
      </c>
      <c r="E10" s="4" t="s">
        <v>15</v>
      </c>
      <c r="F10" s="4" t="s">
        <v>20</v>
      </c>
      <c r="G10" s="10">
        <v>3</v>
      </c>
      <c r="H10" s="10" t="s">
        <v>21</v>
      </c>
      <c r="I10" s="42"/>
      <c r="J10" s="42"/>
      <c r="K10" s="42"/>
      <c r="L10" s="42"/>
      <c r="M10" s="42"/>
      <c r="N10" s="42">
        <v>520000</v>
      </c>
      <c r="O10" s="42">
        <v>704167</v>
      </c>
      <c r="P10" s="42">
        <v>75833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>
        <f t="shared" si="1"/>
        <v>1300000</v>
      </c>
    </row>
    <row r="11" spans="1:31" outlineLevel="2" x14ac:dyDescent="0.25">
      <c r="A11" s="7" t="s">
        <v>22</v>
      </c>
      <c r="B11" s="10" t="s">
        <v>23</v>
      </c>
      <c r="C11" s="4" t="s">
        <v>19</v>
      </c>
      <c r="D11" s="5">
        <v>1600000</v>
      </c>
      <c r="E11" s="4" t="s">
        <v>15</v>
      </c>
      <c r="F11" s="4" t="s">
        <v>20</v>
      </c>
      <c r="G11" s="10">
        <v>3</v>
      </c>
      <c r="H11" s="10" t="s">
        <v>21</v>
      </c>
      <c r="I11" s="42"/>
      <c r="J11" s="42"/>
      <c r="K11" s="42"/>
      <c r="L11" s="42"/>
      <c r="M11" s="42"/>
      <c r="N11" s="42">
        <v>640000</v>
      </c>
      <c r="O11" s="42">
        <v>866667</v>
      </c>
      <c r="P11" s="42">
        <v>93333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>
        <f t="shared" si="1"/>
        <v>1600000</v>
      </c>
    </row>
    <row r="12" spans="1:31" outlineLevel="2" x14ac:dyDescent="0.25">
      <c r="A12" s="7" t="s">
        <v>24</v>
      </c>
      <c r="B12" s="10" t="s">
        <v>25</v>
      </c>
      <c r="C12" s="4" t="s">
        <v>19</v>
      </c>
      <c r="D12" s="5">
        <v>500000</v>
      </c>
      <c r="E12" s="4" t="s">
        <v>26</v>
      </c>
      <c r="F12" s="4" t="s">
        <v>16</v>
      </c>
      <c r="G12" s="10" t="s">
        <v>27</v>
      </c>
      <c r="H12" s="10">
        <v>16</v>
      </c>
      <c r="I12" s="42"/>
      <c r="J12" s="42"/>
      <c r="K12" s="42"/>
      <c r="L12" s="42"/>
      <c r="M12" s="42"/>
      <c r="N12" s="42"/>
      <c r="O12" s="42"/>
      <c r="P12" s="42">
        <v>241666.66</v>
      </c>
      <c r="Q12" s="42">
        <v>258333.34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>
        <f t="shared" si="1"/>
        <v>500000</v>
      </c>
    </row>
    <row r="13" spans="1:31" outlineLevel="2" x14ac:dyDescent="0.25">
      <c r="A13" s="7" t="s">
        <v>28</v>
      </c>
      <c r="B13" s="10" t="s">
        <v>29</v>
      </c>
      <c r="C13" s="4" t="s">
        <v>19</v>
      </c>
      <c r="D13" s="5">
        <v>500000</v>
      </c>
      <c r="E13" s="4" t="s">
        <v>26</v>
      </c>
      <c r="F13" s="4" t="s">
        <v>16</v>
      </c>
      <c r="G13" s="10" t="s">
        <v>27</v>
      </c>
      <c r="H13" s="10">
        <v>16</v>
      </c>
      <c r="I13" s="42"/>
      <c r="J13" s="42"/>
      <c r="K13" s="42"/>
      <c r="L13" s="42"/>
      <c r="M13" s="42"/>
      <c r="N13" s="42"/>
      <c r="O13" s="42"/>
      <c r="P13" s="42">
        <v>241666.66</v>
      </c>
      <c r="Q13" s="42">
        <v>258333.34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>
        <f t="shared" si="1"/>
        <v>500000</v>
      </c>
    </row>
    <row r="14" spans="1:31" outlineLevel="2" x14ac:dyDescent="0.25">
      <c r="A14" s="7" t="s">
        <v>30</v>
      </c>
      <c r="B14" s="10" t="s">
        <v>31</v>
      </c>
      <c r="C14" s="4" t="s">
        <v>217</v>
      </c>
      <c r="D14" s="5">
        <v>300000</v>
      </c>
      <c r="E14" s="4" t="s">
        <v>26</v>
      </c>
      <c r="F14" s="4" t="s">
        <v>218</v>
      </c>
      <c r="G14" s="10" t="s">
        <v>27</v>
      </c>
      <c r="H14" s="10">
        <v>16</v>
      </c>
      <c r="I14" s="42"/>
      <c r="J14" s="42"/>
      <c r="K14" s="42"/>
      <c r="L14" s="42"/>
      <c r="M14" s="42"/>
      <c r="N14" s="42"/>
      <c r="O14" s="42"/>
      <c r="P14" s="42">
        <v>299999.98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>
        <f t="shared" si="1"/>
        <v>299999.98</v>
      </c>
    </row>
    <row r="15" spans="1:31" s="19" customFormat="1" outlineLevel="1" x14ac:dyDescent="0.25">
      <c r="A15" s="24" t="s">
        <v>193</v>
      </c>
      <c r="B15" s="28" t="s">
        <v>32</v>
      </c>
      <c r="C15" s="25" t="s">
        <v>33</v>
      </c>
      <c r="D15" s="26">
        <v>8500000</v>
      </c>
      <c r="E15" s="25" t="s">
        <v>26</v>
      </c>
      <c r="F15" s="25" t="s">
        <v>34</v>
      </c>
      <c r="G15" s="27"/>
      <c r="H15" s="27"/>
      <c r="I15" s="41">
        <f>SUM(I16:I18)</f>
        <v>0</v>
      </c>
      <c r="J15" s="41">
        <f t="shared" ref="J15:AD15" si="3">SUM(J16:J18)</f>
        <v>0</v>
      </c>
      <c r="K15" s="41">
        <f t="shared" si="3"/>
        <v>0</v>
      </c>
      <c r="L15" s="41">
        <f t="shared" si="3"/>
        <v>0</v>
      </c>
      <c r="M15" s="41">
        <f t="shared" si="3"/>
        <v>0</v>
      </c>
      <c r="N15" s="41">
        <f t="shared" si="3"/>
        <v>0</v>
      </c>
      <c r="O15" s="41">
        <f t="shared" si="3"/>
        <v>0</v>
      </c>
      <c r="P15" s="41">
        <f t="shared" si="3"/>
        <v>2054167</v>
      </c>
      <c r="Q15" s="41">
        <f t="shared" si="3"/>
        <v>2302083</v>
      </c>
      <c r="R15" s="41">
        <f t="shared" si="3"/>
        <v>2302083.2800000003</v>
      </c>
      <c r="S15" s="41">
        <f t="shared" si="3"/>
        <v>1841667.06</v>
      </c>
      <c r="T15" s="41">
        <f t="shared" si="3"/>
        <v>0</v>
      </c>
      <c r="U15" s="41">
        <f t="shared" si="3"/>
        <v>0</v>
      </c>
      <c r="V15" s="41">
        <f t="shared" si="3"/>
        <v>0</v>
      </c>
      <c r="W15" s="41">
        <f t="shared" si="3"/>
        <v>0</v>
      </c>
      <c r="X15" s="41">
        <f t="shared" si="3"/>
        <v>0</v>
      </c>
      <c r="Y15" s="41">
        <f t="shared" si="3"/>
        <v>0</v>
      </c>
      <c r="Z15" s="41">
        <f t="shared" si="3"/>
        <v>0</v>
      </c>
      <c r="AA15" s="41">
        <f t="shared" si="3"/>
        <v>0</v>
      </c>
      <c r="AB15" s="41">
        <f t="shared" si="3"/>
        <v>0</v>
      </c>
      <c r="AC15" s="41">
        <f t="shared" si="3"/>
        <v>0</v>
      </c>
      <c r="AD15" s="41">
        <f t="shared" si="3"/>
        <v>0</v>
      </c>
      <c r="AE15" s="41">
        <f t="shared" si="1"/>
        <v>8500000.3399999999</v>
      </c>
    </row>
    <row r="16" spans="1:31" outlineLevel="2" x14ac:dyDescent="0.25">
      <c r="A16" s="7" t="s">
        <v>35</v>
      </c>
      <c r="B16" s="10" t="s">
        <v>36</v>
      </c>
      <c r="C16" s="4" t="s">
        <v>37</v>
      </c>
      <c r="D16" s="5">
        <v>4000000</v>
      </c>
      <c r="E16" s="4" t="s">
        <v>26</v>
      </c>
      <c r="F16" s="4" t="s">
        <v>34</v>
      </c>
      <c r="G16" s="10" t="s">
        <v>38</v>
      </c>
      <c r="H16" s="10">
        <v>14</v>
      </c>
      <c r="I16" s="42"/>
      <c r="J16" s="42"/>
      <c r="K16" s="42"/>
      <c r="L16" s="42"/>
      <c r="M16" s="42"/>
      <c r="N16" s="42"/>
      <c r="O16" s="42"/>
      <c r="P16" s="42">
        <v>966667</v>
      </c>
      <c r="Q16" s="42">
        <v>1083333</v>
      </c>
      <c r="R16" s="42">
        <v>1083333.28</v>
      </c>
      <c r="S16" s="42">
        <v>866667</v>
      </c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>
        <f t="shared" si="1"/>
        <v>4000000.2800000003</v>
      </c>
    </row>
    <row r="17" spans="1:31" outlineLevel="2" x14ac:dyDescent="0.25">
      <c r="A17" s="7" t="s">
        <v>39</v>
      </c>
      <c r="B17" s="10" t="s">
        <v>40</v>
      </c>
      <c r="C17" s="4" t="s">
        <v>37</v>
      </c>
      <c r="D17" s="5">
        <v>1500000</v>
      </c>
      <c r="E17" s="4" t="s">
        <v>26</v>
      </c>
      <c r="F17" s="4" t="s">
        <v>34</v>
      </c>
      <c r="G17" s="10" t="s">
        <v>38</v>
      </c>
      <c r="H17" s="10">
        <v>14</v>
      </c>
      <c r="I17" s="42"/>
      <c r="J17" s="42"/>
      <c r="K17" s="42"/>
      <c r="L17" s="42"/>
      <c r="M17" s="42"/>
      <c r="N17" s="42"/>
      <c r="O17" s="42"/>
      <c r="P17" s="42">
        <v>362500</v>
      </c>
      <c r="Q17" s="42">
        <v>406250</v>
      </c>
      <c r="R17" s="42">
        <v>406250</v>
      </c>
      <c r="S17" s="42">
        <v>325000.02</v>
      </c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>
        <f t="shared" si="1"/>
        <v>1500000.02</v>
      </c>
    </row>
    <row r="18" spans="1:31" outlineLevel="2" x14ac:dyDescent="0.25">
      <c r="A18" s="7" t="s">
        <v>41</v>
      </c>
      <c r="B18" s="10" t="s">
        <v>42</v>
      </c>
      <c r="C18" s="4" t="s">
        <v>37</v>
      </c>
      <c r="D18" s="5">
        <v>3000000</v>
      </c>
      <c r="E18" s="4" t="s">
        <v>26</v>
      </c>
      <c r="F18" s="4" t="s">
        <v>34</v>
      </c>
      <c r="G18" s="10" t="s">
        <v>38</v>
      </c>
      <c r="H18" s="10">
        <v>14</v>
      </c>
      <c r="I18" s="42"/>
      <c r="J18" s="42"/>
      <c r="K18" s="42"/>
      <c r="L18" s="42"/>
      <c r="M18" s="42"/>
      <c r="N18" s="42"/>
      <c r="O18" s="42"/>
      <c r="P18" s="42">
        <v>725000</v>
      </c>
      <c r="Q18" s="42">
        <v>812500</v>
      </c>
      <c r="R18" s="42">
        <v>812500</v>
      </c>
      <c r="S18" s="42">
        <v>650000.04</v>
      </c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>
        <f t="shared" si="1"/>
        <v>3000000.04</v>
      </c>
    </row>
    <row r="19" spans="1:31" outlineLevel="1" x14ac:dyDescent="0.25">
      <c r="A19" s="23" t="s">
        <v>194</v>
      </c>
      <c r="B19" s="23" t="s">
        <v>43</v>
      </c>
      <c r="C19" s="21" t="s">
        <v>19</v>
      </c>
      <c r="D19" s="22">
        <v>500000</v>
      </c>
      <c r="E19" s="21" t="s">
        <v>44</v>
      </c>
      <c r="F19" s="21" t="s">
        <v>11</v>
      </c>
      <c r="G19" s="23" t="s">
        <v>45</v>
      </c>
      <c r="H19" s="23">
        <v>16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>
        <v>58333.34</v>
      </c>
      <c r="T19" s="40">
        <v>266666.68</v>
      </c>
      <c r="U19" s="40">
        <v>175000</v>
      </c>
      <c r="V19" s="40"/>
      <c r="W19" s="40"/>
      <c r="X19" s="40"/>
      <c r="Y19" s="40"/>
      <c r="Z19" s="40"/>
      <c r="AA19" s="40"/>
      <c r="AB19" s="40"/>
      <c r="AC19" s="40"/>
      <c r="AD19" s="40"/>
      <c r="AE19" s="40">
        <f t="shared" si="1"/>
        <v>500000.02</v>
      </c>
    </row>
    <row r="20" spans="1:31" outlineLevel="1" x14ac:dyDescent="0.25">
      <c r="A20" s="23" t="s">
        <v>219</v>
      </c>
      <c r="B20" s="23" t="s">
        <v>46</v>
      </c>
      <c r="C20" s="21" t="s">
        <v>37</v>
      </c>
      <c r="D20" s="22">
        <v>800000</v>
      </c>
      <c r="E20" s="21" t="s">
        <v>10</v>
      </c>
      <c r="F20" s="21" t="s">
        <v>47</v>
      </c>
      <c r="G20" s="23">
        <v>41</v>
      </c>
      <c r="H20" s="23">
        <v>16</v>
      </c>
      <c r="I20" s="40"/>
      <c r="J20" s="40"/>
      <c r="K20" s="40">
        <v>110000</v>
      </c>
      <c r="L20" s="40">
        <v>216666.66</v>
      </c>
      <c r="M20" s="40">
        <v>216666.66</v>
      </c>
      <c r="N20" s="40">
        <v>216666.66</v>
      </c>
      <c r="O20" s="40">
        <v>40000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>
        <f t="shared" si="1"/>
        <v>799999.9800000001</v>
      </c>
    </row>
    <row r="21" spans="1:31" outlineLevel="1" x14ac:dyDescent="0.25">
      <c r="A21" s="7" t="s">
        <v>195</v>
      </c>
      <c r="B21" s="10" t="s">
        <v>48</v>
      </c>
      <c r="C21" s="4" t="s">
        <v>49</v>
      </c>
      <c r="D21" s="5">
        <v>0</v>
      </c>
      <c r="E21" s="4" t="s">
        <v>11</v>
      </c>
      <c r="F21" s="4" t="s">
        <v>11</v>
      </c>
      <c r="G21" s="10" t="s">
        <v>50</v>
      </c>
      <c r="H21" s="10" t="s">
        <v>51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>
        <f t="shared" si="1"/>
        <v>0</v>
      </c>
    </row>
    <row r="22" spans="1:31" s="19" customFormat="1" x14ac:dyDescent="0.25">
      <c r="A22" s="30" t="s">
        <v>196</v>
      </c>
      <c r="B22" s="31" t="s">
        <v>224</v>
      </c>
      <c r="C22" s="32" t="s">
        <v>52</v>
      </c>
      <c r="D22" s="33">
        <v>68000000</v>
      </c>
      <c r="E22" s="32" t="s">
        <v>10</v>
      </c>
      <c r="F22" s="32" t="s">
        <v>53</v>
      </c>
      <c r="G22" s="34"/>
      <c r="H22" s="34"/>
      <c r="I22" s="39">
        <f>I23+I24+I25+I26+I27+I28</f>
        <v>0</v>
      </c>
      <c r="J22" s="39">
        <f t="shared" ref="J22:AD22" si="4">J23+J24+J25+J26+J27+J28</f>
        <v>0</v>
      </c>
      <c r="K22" s="39">
        <f>K23+K24+K25+K26+K27+K28</f>
        <v>2173263.88</v>
      </c>
      <c r="L22" s="39">
        <f t="shared" si="4"/>
        <v>4280671.28</v>
      </c>
      <c r="M22" s="39">
        <f t="shared" si="4"/>
        <v>4280671.28</v>
      </c>
      <c r="N22" s="39">
        <f t="shared" si="4"/>
        <v>4280671.28</v>
      </c>
      <c r="O22" s="39">
        <f t="shared" si="4"/>
        <v>4556712.96</v>
      </c>
      <c r="P22" s="39">
        <f t="shared" si="4"/>
        <v>4619212.96</v>
      </c>
      <c r="Q22" s="39">
        <f t="shared" si="4"/>
        <v>3962962.9299999997</v>
      </c>
      <c r="R22" s="39">
        <f t="shared" si="4"/>
        <v>3942129.5999999996</v>
      </c>
      <c r="S22" s="39">
        <f t="shared" si="4"/>
        <v>4002777.77</v>
      </c>
      <c r="T22" s="39">
        <f t="shared" si="4"/>
        <v>3881481.49</v>
      </c>
      <c r="U22" s="39">
        <f t="shared" si="4"/>
        <v>3942129.5999999996</v>
      </c>
      <c r="V22" s="39">
        <f t="shared" si="4"/>
        <v>4002777.77</v>
      </c>
      <c r="W22" s="39">
        <f t="shared" si="4"/>
        <v>4002777.77</v>
      </c>
      <c r="X22" s="39">
        <f t="shared" si="4"/>
        <v>3942129.5999999996</v>
      </c>
      <c r="Y22" s="39">
        <f t="shared" si="4"/>
        <v>3942129.5999999996</v>
      </c>
      <c r="Z22" s="39">
        <f t="shared" si="4"/>
        <v>4002777.77</v>
      </c>
      <c r="AA22" s="39">
        <f t="shared" si="4"/>
        <v>4002777.77</v>
      </c>
      <c r="AB22" s="39">
        <f t="shared" si="4"/>
        <v>181944.45</v>
      </c>
      <c r="AC22" s="39">
        <f t="shared" si="4"/>
        <v>0</v>
      </c>
      <c r="AD22" s="39">
        <f t="shared" si="4"/>
        <v>0</v>
      </c>
      <c r="AE22" s="39">
        <f t="shared" si="1"/>
        <v>67999999.76000002</v>
      </c>
    </row>
    <row r="23" spans="1:31" outlineLevel="1" x14ac:dyDescent="0.25">
      <c r="A23" s="20" t="s">
        <v>197</v>
      </c>
      <c r="B23" s="23" t="s">
        <v>54</v>
      </c>
      <c r="C23" s="21" t="s">
        <v>37</v>
      </c>
      <c r="D23" s="22">
        <v>1250000</v>
      </c>
      <c r="E23" s="21" t="s">
        <v>10</v>
      </c>
      <c r="F23" s="21" t="s">
        <v>47</v>
      </c>
      <c r="G23" s="23">
        <v>41</v>
      </c>
      <c r="H23" s="23">
        <v>24</v>
      </c>
      <c r="I23" s="40"/>
      <c r="J23" s="40"/>
      <c r="K23" s="40">
        <v>171875</v>
      </c>
      <c r="L23" s="40">
        <v>338541.68</v>
      </c>
      <c r="M23" s="40">
        <v>338541.68</v>
      </c>
      <c r="N23" s="40">
        <v>338541.68</v>
      </c>
      <c r="O23" s="40">
        <v>62500</v>
      </c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>
        <f t="shared" si="1"/>
        <v>1250000.04</v>
      </c>
    </row>
    <row r="24" spans="1:31" outlineLevel="1" x14ac:dyDescent="0.25">
      <c r="A24" s="20" t="s">
        <v>198</v>
      </c>
      <c r="B24" s="18" t="s">
        <v>55</v>
      </c>
      <c r="C24" s="16" t="s">
        <v>37</v>
      </c>
      <c r="D24" s="17">
        <v>0</v>
      </c>
      <c r="E24" s="16" t="s">
        <v>10</v>
      </c>
      <c r="F24" s="16" t="s">
        <v>47</v>
      </c>
      <c r="G24" s="18">
        <v>41</v>
      </c>
      <c r="H24" s="18">
        <v>20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>
        <f t="shared" si="1"/>
        <v>0</v>
      </c>
    </row>
    <row r="25" spans="1:31" outlineLevel="1" x14ac:dyDescent="0.25">
      <c r="A25" s="20" t="s">
        <v>199</v>
      </c>
      <c r="B25" s="23" t="s">
        <v>56</v>
      </c>
      <c r="C25" s="21" t="s">
        <v>19</v>
      </c>
      <c r="D25" s="22">
        <v>1250000</v>
      </c>
      <c r="E25" s="21" t="s">
        <v>57</v>
      </c>
      <c r="F25" s="21" t="s">
        <v>58</v>
      </c>
      <c r="G25" s="23">
        <v>19</v>
      </c>
      <c r="H25" s="23">
        <v>24</v>
      </c>
      <c r="I25" s="40"/>
      <c r="J25" s="40"/>
      <c r="K25" s="40"/>
      <c r="L25" s="40"/>
      <c r="M25" s="40"/>
      <c r="N25" s="40"/>
      <c r="O25" s="40">
        <v>552083.36</v>
      </c>
      <c r="P25" s="40">
        <v>677083.36</v>
      </c>
      <c r="Q25" s="40">
        <v>20833.330000000002</v>
      </c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>
        <f t="shared" si="1"/>
        <v>1250000.05</v>
      </c>
    </row>
    <row r="26" spans="1:31" outlineLevel="1" x14ac:dyDescent="0.25">
      <c r="A26" s="20" t="s">
        <v>200</v>
      </c>
      <c r="B26" s="23" t="s">
        <v>228</v>
      </c>
      <c r="C26" s="21" t="s">
        <v>59</v>
      </c>
      <c r="D26" s="22">
        <v>46050000</v>
      </c>
      <c r="E26" s="21" t="s">
        <v>10</v>
      </c>
      <c r="F26" s="21" t="s">
        <v>53</v>
      </c>
      <c r="G26" s="23">
        <v>41</v>
      </c>
      <c r="H26" s="23">
        <v>24</v>
      </c>
      <c r="I26" s="40"/>
      <c r="J26" s="40"/>
      <c r="K26" s="40">
        <v>1407083.33</v>
      </c>
      <c r="L26" s="40">
        <v>2771527.78</v>
      </c>
      <c r="M26" s="40">
        <v>2771527.78</v>
      </c>
      <c r="N26" s="40">
        <v>2771527.78</v>
      </c>
      <c r="O26" s="40">
        <v>2771527.78</v>
      </c>
      <c r="P26" s="40">
        <v>2771527.78</v>
      </c>
      <c r="Q26" s="40">
        <v>2771527.78</v>
      </c>
      <c r="R26" s="40">
        <v>2771527.78</v>
      </c>
      <c r="S26" s="40">
        <v>2814166.67</v>
      </c>
      <c r="T26" s="40">
        <v>2728888.89</v>
      </c>
      <c r="U26" s="40">
        <v>2771527.78</v>
      </c>
      <c r="V26" s="40">
        <v>2814166.67</v>
      </c>
      <c r="W26" s="40">
        <v>2814166.67</v>
      </c>
      <c r="X26" s="40">
        <v>2771527.78</v>
      </c>
      <c r="Y26" s="40">
        <v>2771527.78</v>
      </c>
      <c r="Z26" s="40">
        <v>2814166.67</v>
      </c>
      <c r="AA26" s="40">
        <v>2814166.67</v>
      </c>
      <c r="AB26" s="40">
        <v>127916.67</v>
      </c>
      <c r="AC26" s="40"/>
      <c r="AD26" s="40"/>
      <c r="AE26" s="40">
        <f t="shared" si="1"/>
        <v>46050000.040000014</v>
      </c>
    </row>
    <row r="27" spans="1:31" outlineLevel="1" x14ac:dyDescent="0.25">
      <c r="A27" s="20" t="s">
        <v>201</v>
      </c>
      <c r="B27" s="23" t="s">
        <v>60</v>
      </c>
      <c r="C27" s="21" t="s">
        <v>59</v>
      </c>
      <c r="D27" s="22">
        <v>17450000</v>
      </c>
      <c r="E27" s="21" t="s">
        <v>10</v>
      </c>
      <c r="F27" s="21" t="s">
        <v>53</v>
      </c>
      <c r="G27" s="23">
        <v>41</v>
      </c>
      <c r="H27" s="23">
        <v>24</v>
      </c>
      <c r="I27" s="40"/>
      <c r="J27" s="40"/>
      <c r="K27" s="40">
        <v>533194.43999999994</v>
      </c>
      <c r="L27" s="40">
        <v>1050231.44</v>
      </c>
      <c r="M27" s="40">
        <v>1050231.44</v>
      </c>
      <c r="N27" s="40">
        <v>1050231.44</v>
      </c>
      <c r="O27" s="40">
        <v>1050231.44</v>
      </c>
      <c r="P27" s="40">
        <v>1050231.44</v>
      </c>
      <c r="Q27" s="40">
        <v>1050231.44</v>
      </c>
      <c r="R27" s="40">
        <v>1050231.44</v>
      </c>
      <c r="S27" s="40">
        <v>1066388.8799999999</v>
      </c>
      <c r="T27" s="40">
        <v>1034074.08</v>
      </c>
      <c r="U27" s="40">
        <v>1050231.44</v>
      </c>
      <c r="V27" s="40">
        <v>1066388.8799999999</v>
      </c>
      <c r="W27" s="40">
        <v>1066388.8799999999</v>
      </c>
      <c r="X27" s="40">
        <v>1050231.44</v>
      </c>
      <c r="Y27" s="40">
        <v>1050231.44</v>
      </c>
      <c r="Z27" s="40">
        <v>1066388.8799999999</v>
      </c>
      <c r="AA27" s="40">
        <v>1066388.8799999999</v>
      </c>
      <c r="AB27" s="40">
        <v>48472.22</v>
      </c>
      <c r="AC27" s="40"/>
      <c r="AD27" s="40"/>
      <c r="AE27" s="40">
        <f t="shared" si="1"/>
        <v>17449999.539999992</v>
      </c>
    </row>
    <row r="28" spans="1:31" outlineLevel="1" x14ac:dyDescent="0.25">
      <c r="A28" s="20" t="s">
        <v>202</v>
      </c>
      <c r="B28" s="23" t="s">
        <v>61</v>
      </c>
      <c r="C28" s="21" t="s">
        <v>59</v>
      </c>
      <c r="D28" s="22">
        <v>2000000</v>
      </c>
      <c r="E28" s="21" t="s">
        <v>10</v>
      </c>
      <c r="F28" s="21" t="s">
        <v>53</v>
      </c>
      <c r="G28" s="23">
        <v>41</v>
      </c>
      <c r="H28" s="23">
        <v>24</v>
      </c>
      <c r="I28" s="40"/>
      <c r="J28" s="40"/>
      <c r="K28" s="40">
        <v>61111.11</v>
      </c>
      <c r="L28" s="40">
        <v>120370.38</v>
      </c>
      <c r="M28" s="40">
        <v>120370.38</v>
      </c>
      <c r="N28" s="40">
        <v>120370.38</v>
      </c>
      <c r="O28" s="40">
        <v>120370.38</v>
      </c>
      <c r="P28" s="40">
        <v>120370.38</v>
      </c>
      <c r="Q28" s="40">
        <v>120370.38</v>
      </c>
      <c r="R28" s="40">
        <v>120370.38</v>
      </c>
      <c r="S28" s="40">
        <v>122222.22</v>
      </c>
      <c r="T28" s="40">
        <v>118518.52</v>
      </c>
      <c r="U28" s="40">
        <v>120370.38</v>
      </c>
      <c r="V28" s="40">
        <v>122222.22</v>
      </c>
      <c r="W28" s="40">
        <v>122222.22</v>
      </c>
      <c r="X28" s="40">
        <v>120370.38</v>
      </c>
      <c r="Y28" s="40">
        <v>120370.38</v>
      </c>
      <c r="Z28" s="40">
        <v>122222.22</v>
      </c>
      <c r="AA28" s="40">
        <v>122222.22</v>
      </c>
      <c r="AB28" s="40">
        <v>5555.56</v>
      </c>
      <c r="AC28" s="40"/>
      <c r="AD28" s="40"/>
      <c r="AE28" s="40">
        <f t="shared" si="1"/>
        <v>2000000.0899999999</v>
      </c>
    </row>
    <row r="29" spans="1:31" outlineLevel="1" x14ac:dyDescent="0.25">
      <c r="A29" s="14" t="s">
        <v>203</v>
      </c>
      <c r="B29" s="10" t="s">
        <v>62</v>
      </c>
      <c r="C29" s="4" t="s">
        <v>49</v>
      </c>
      <c r="D29" s="5">
        <v>0</v>
      </c>
      <c r="E29" s="4" t="s">
        <v>53</v>
      </c>
      <c r="F29" s="4" t="s">
        <v>53</v>
      </c>
      <c r="G29" s="10" t="s">
        <v>63</v>
      </c>
      <c r="H29" s="10" t="s">
        <v>51</v>
      </c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>
        <f t="shared" si="1"/>
        <v>0</v>
      </c>
    </row>
    <row r="30" spans="1:31" s="19" customFormat="1" x14ac:dyDescent="0.25">
      <c r="A30" s="30" t="s">
        <v>204</v>
      </c>
      <c r="B30" s="31" t="s">
        <v>64</v>
      </c>
      <c r="C30" s="32" t="s">
        <v>52</v>
      </c>
      <c r="D30" s="33">
        <v>60000000</v>
      </c>
      <c r="E30" s="32" t="s">
        <v>10</v>
      </c>
      <c r="F30" s="32" t="s">
        <v>53</v>
      </c>
      <c r="G30" s="34"/>
      <c r="H30" s="34"/>
      <c r="I30" s="39">
        <f>I31+I32+I33</f>
        <v>0</v>
      </c>
      <c r="J30" s="39">
        <f t="shared" ref="J30:AD30" si="5">J31+J32+J33</f>
        <v>0</v>
      </c>
      <c r="K30" s="39">
        <f>K31+K32+K33</f>
        <v>1833331.2400000002</v>
      </c>
      <c r="L30" s="39">
        <f t="shared" si="5"/>
        <v>3611111.2800000003</v>
      </c>
      <c r="M30" s="39">
        <f t="shared" si="5"/>
        <v>3611111.2800000003</v>
      </c>
      <c r="N30" s="39">
        <f t="shared" si="5"/>
        <v>3611111.2800000003</v>
      </c>
      <c r="O30" s="39">
        <f t="shared" si="5"/>
        <v>3611111.2800000003</v>
      </c>
      <c r="P30" s="39">
        <f t="shared" si="5"/>
        <v>3611111.2800000003</v>
      </c>
      <c r="Q30" s="39">
        <f t="shared" si="5"/>
        <v>3611111.2800000003</v>
      </c>
      <c r="R30" s="39">
        <f t="shared" si="5"/>
        <v>3611111.2800000003</v>
      </c>
      <c r="S30" s="39">
        <f t="shared" si="5"/>
        <v>3666666.7199999997</v>
      </c>
      <c r="T30" s="39">
        <f t="shared" si="5"/>
        <v>3555555.3600000003</v>
      </c>
      <c r="U30" s="39">
        <f t="shared" si="5"/>
        <v>3611111.2800000003</v>
      </c>
      <c r="V30" s="39">
        <f t="shared" si="5"/>
        <v>3666666.7199999997</v>
      </c>
      <c r="W30" s="39">
        <f t="shared" si="5"/>
        <v>3666666.7199999997</v>
      </c>
      <c r="X30" s="39">
        <f t="shared" si="5"/>
        <v>3611111.2800000003</v>
      </c>
      <c r="Y30" s="39">
        <f t="shared" si="5"/>
        <v>3611111.2800000003</v>
      </c>
      <c r="Z30" s="39">
        <f t="shared" si="5"/>
        <v>3666666.7199999997</v>
      </c>
      <c r="AA30" s="39">
        <f>AA31+AA32+AA33</f>
        <v>3666666.7199999997</v>
      </c>
      <c r="AB30" s="39">
        <f>AB31+AB32+AB33</f>
        <v>166666.68</v>
      </c>
      <c r="AC30" s="39">
        <f t="shared" si="5"/>
        <v>0</v>
      </c>
      <c r="AD30" s="39">
        <f t="shared" si="5"/>
        <v>0</v>
      </c>
      <c r="AE30" s="39">
        <f t="shared" si="1"/>
        <v>59999999.680000007</v>
      </c>
    </row>
    <row r="31" spans="1:31" outlineLevel="1" x14ac:dyDescent="0.25">
      <c r="A31" s="20" t="s">
        <v>205</v>
      </c>
      <c r="B31" s="23" t="s">
        <v>221</v>
      </c>
      <c r="C31" s="21" t="s">
        <v>59</v>
      </c>
      <c r="D31" s="22">
        <v>20000000</v>
      </c>
      <c r="E31" s="21" t="s">
        <v>10</v>
      </c>
      <c r="F31" s="21" t="s">
        <v>53</v>
      </c>
      <c r="G31" s="23">
        <v>41</v>
      </c>
      <c r="H31" s="23">
        <v>29</v>
      </c>
      <c r="I31" s="40"/>
      <c r="J31" s="40"/>
      <c r="K31" s="40">
        <v>611111</v>
      </c>
      <c r="L31" s="40">
        <v>1203703.76</v>
      </c>
      <c r="M31" s="40">
        <v>1203703.76</v>
      </c>
      <c r="N31" s="40">
        <v>1203703.76</v>
      </c>
      <c r="O31" s="40">
        <v>1203703.76</v>
      </c>
      <c r="P31" s="40">
        <v>1203703.76</v>
      </c>
      <c r="Q31" s="40">
        <v>1203703.76</v>
      </c>
      <c r="R31" s="40">
        <v>1203703.76</v>
      </c>
      <c r="S31" s="40">
        <v>1222222.24</v>
      </c>
      <c r="T31" s="40">
        <v>1185185.1200000001</v>
      </c>
      <c r="U31" s="40">
        <v>1203703.76</v>
      </c>
      <c r="V31" s="40">
        <v>1222222.24</v>
      </c>
      <c r="W31" s="40">
        <v>1222222.24</v>
      </c>
      <c r="X31" s="40">
        <v>1203703.76</v>
      </c>
      <c r="Y31" s="40">
        <v>1203703.76</v>
      </c>
      <c r="Z31" s="40">
        <v>1222222.24</v>
      </c>
      <c r="AA31" s="40">
        <v>1222222.24</v>
      </c>
      <c r="AB31" s="40">
        <v>55555.56</v>
      </c>
      <c r="AC31" s="40"/>
      <c r="AD31" s="40"/>
      <c r="AE31" s="40">
        <f t="shared" si="1"/>
        <v>20000000.479999997</v>
      </c>
    </row>
    <row r="32" spans="1:31" outlineLevel="1" x14ac:dyDescent="0.25">
      <c r="A32" s="20" t="s">
        <v>206</v>
      </c>
      <c r="B32" s="23" t="s">
        <v>222</v>
      </c>
      <c r="C32" s="21" t="s">
        <v>59</v>
      </c>
      <c r="D32" s="22">
        <v>20000000</v>
      </c>
      <c r="E32" s="21" t="s">
        <v>10</v>
      </c>
      <c r="F32" s="21" t="s">
        <v>53</v>
      </c>
      <c r="G32" s="23">
        <v>41</v>
      </c>
      <c r="H32" s="23">
        <v>29</v>
      </c>
      <c r="I32" s="40"/>
      <c r="J32" s="40"/>
      <c r="K32" s="40">
        <v>611110.12</v>
      </c>
      <c r="L32" s="40">
        <v>1203703.76</v>
      </c>
      <c r="M32" s="40">
        <v>1203703.76</v>
      </c>
      <c r="N32" s="40">
        <v>1203703.76</v>
      </c>
      <c r="O32" s="40">
        <v>1203703.76</v>
      </c>
      <c r="P32" s="40">
        <v>1203703.76</v>
      </c>
      <c r="Q32" s="40">
        <v>1203703.76</v>
      </c>
      <c r="R32" s="40">
        <v>1203703.76</v>
      </c>
      <c r="S32" s="40">
        <v>1222222.24</v>
      </c>
      <c r="T32" s="40">
        <v>1185185.1200000001</v>
      </c>
      <c r="U32" s="40">
        <v>1203703.76</v>
      </c>
      <c r="V32" s="40">
        <v>1222222.24</v>
      </c>
      <c r="W32" s="40">
        <v>1222222.24</v>
      </c>
      <c r="X32" s="40">
        <v>1203703.76</v>
      </c>
      <c r="Y32" s="40">
        <v>1203703.76</v>
      </c>
      <c r="Z32" s="40">
        <v>1222222.24</v>
      </c>
      <c r="AA32" s="40">
        <v>1222222.24</v>
      </c>
      <c r="AB32" s="40">
        <v>55555.56</v>
      </c>
      <c r="AC32" s="40"/>
      <c r="AD32" s="40"/>
      <c r="AE32" s="40">
        <f t="shared" si="1"/>
        <v>19999999.599999998</v>
      </c>
    </row>
    <row r="33" spans="1:31" outlineLevel="1" x14ac:dyDescent="0.25">
      <c r="A33" s="20" t="s">
        <v>207</v>
      </c>
      <c r="B33" s="23" t="s">
        <v>223</v>
      </c>
      <c r="C33" s="21" t="s">
        <v>59</v>
      </c>
      <c r="D33" s="22">
        <v>20000000</v>
      </c>
      <c r="E33" s="21" t="s">
        <v>10</v>
      </c>
      <c r="F33" s="21" t="s">
        <v>53</v>
      </c>
      <c r="G33" s="23">
        <v>41</v>
      </c>
      <c r="H33" s="23">
        <v>29</v>
      </c>
      <c r="I33" s="40"/>
      <c r="J33" s="40"/>
      <c r="K33" s="40">
        <v>611110.12</v>
      </c>
      <c r="L33" s="40">
        <v>1203703.76</v>
      </c>
      <c r="M33" s="40">
        <v>1203703.76</v>
      </c>
      <c r="N33" s="40">
        <v>1203703.76</v>
      </c>
      <c r="O33" s="40">
        <v>1203703.76</v>
      </c>
      <c r="P33" s="40">
        <v>1203703.76</v>
      </c>
      <c r="Q33" s="40">
        <v>1203703.76</v>
      </c>
      <c r="R33" s="40">
        <v>1203703.76</v>
      </c>
      <c r="S33" s="40">
        <v>1222222.24</v>
      </c>
      <c r="T33" s="40">
        <v>1185185.1200000001</v>
      </c>
      <c r="U33" s="40">
        <v>1203703.76</v>
      </c>
      <c r="V33" s="40">
        <v>1222222.24</v>
      </c>
      <c r="W33" s="40">
        <v>1222222.24</v>
      </c>
      <c r="X33" s="40">
        <v>1203703.76</v>
      </c>
      <c r="Y33" s="40">
        <v>1203703.76</v>
      </c>
      <c r="Z33" s="40">
        <v>1222222.24</v>
      </c>
      <c r="AA33" s="40">
        <v>1222222.24</v>
      </c>
      <c r="AB33" s="40">
        <v>55555.56</v>
      </c>
      <c r="AC33" s="40"/>
      <c r="AD33" s="40"/>
      <c r="AE33" s="40">
        <f t="shared" si="1"/>
        <v>19999999.599999998</v>
      </c>
    </row>
    <row r="34" spans="1:31" outlineLevel="1" x14ac:dyDescent="0.25">
      <c r="A34" s="14" t="s">
        <v>208</v>
      </c>
      <c r="B34" s="10" t="s">
        <v>65</v>
      </c>
      <c r="C34" s="4" t="s">
        <v>49</v>
      </c>
      <c r="D34" s="5">
        <v>0</v>
      </c>
      <c r="E34" s="4" t="s">
        <v>53</v>
      </c>
      <c r="F34" s="4" t="s">
        <v>53</v>
      </c>
      <c r="G34" s="10" t="s">
        <v>66</v>
      </c>
      <c r="H34" s="10" t="s">
        <v>51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>
        <f t="shared" si="1"/>
        <v>0</v>
      </c>
    </row>
    <row r="35" spans="1:31" s="19" customFormat="1" x14ac:dyDescent="0.25">
      <c r="A35" s="30" t="s">
        <v>209</v>
      </c>
      <c r="B35" s="31" t="s">
        <v>67</v>
      </c>
      <c r="C35" s="32" t="s">
        <v>68</v>
      </c>
      <c r="D35" s="33">
        <v>2000000</v>
      </c>
      <c r="E35" s="32" t="s">
        <v>8</v>
      </c>
      <c r="F35" s="32" t="s">
        <v>9</v>
      </c>
      <c r="G35" s="34"/>
      <c r="H35" s="34"/>
      <c r="I35" s="39">
        <f>I37+I48+I49</f>
        <v>6015.63</v>
      </c>
      <c r="J35" s="39">
        <f>J37+J48+J49</f>
        <v>18046.88</v>
      </c>
      <c r="K35" s="39">
        <f>K37+K48+K49</f>
        <v>56947.279999999992</v>
      </c>
      <c r="L35" s="39">
        <f t="shared" ref="L35:AD35" si="6">L37+L48+L49</f>
        <v>131865.88999999998</v>
      </c>
      <c r="M35" s="39">
        <f t="shared" si="6"/>
        <v>98740.889999999985</v>
      </c>
      <c r="N35" s="39">
        <f t="shared" si="6"/>
        <v>91240.889999999985</v>
      </c>
      <c r="O35" s="39">
        <f t="shared" si="6"/>
        <v>113740.88999999998</v>
      </c>
      <c r="P35" s="39">
        <f t="shared" si="6"/>
        <v>114455.18</v>
      </c>
      <c r="Q35" s="39">
        <f t="shared" si="6"/>
        <v>104484.93</v>
      </c>
      <c r="R35" s="39">
        <f t="shared" si="6"/>
        <v>104782.55999999998</v>
      </c>
      <c r="S35" s="39">
        <f t="shared" si="6"/>
        <v>118001.74</v>
      </c>
      <c r="T35" s="39">
        <f t="shared" si="6"/>
        <v>112694.29000000001</v>
      </c>
      <c r="U35" s="39">
        <f t="shared" si="6"/>
        <v>95526.599999999991</v>
      </c>
      <c r="V35" s="39">
        <f t="shared" si="6"/>
        <v>92644.6</v>
      </c>
      <c r="W35" s="39">
        <f t="shared" si="6"/>
        <v>115858.89</v>
      </c>
      <c r="X35" s="39">
        <f t="shared" si="6"/>
        <v>114455.18</v>
      </c>
      <c r="Y35" s="39">
        <f t="shared" si="6"/>
        <v>108353.98999999998</v>
      </c>
      <c r="Z35" s="39">
        <f t="shared" si="6"/>
        <v>104460.07</v>
      </c>
      <c r="AA35" s="39">
        <f t="shared" si="6"/>
        <v>116216.03000000001</v>
      </c>
      <c r="AB35" s="39">
        <f t="shared" si="6"/>
        <v>104222.07</v>
      </c>
      <c r="AC35" s="39">
        <f t="shared" si="6"/>
        <v>73915.360000000001</v>
      </c>
      <c r="AD35" s="39">
        <f t="shared" si="6"/>
        <v>3330</v>
      </c>
      <c r="AE35" s="39">
        <f t="shared" si="1"/>
        <v>1999999.84</v>
      </c>
    </row>
    <row r="36" spans="1:31" outlineLevel="1" x14ac:dyDescent="0.25">
      <c r="A36" s="7" t="s">
        <v>210</v>
      </c>
      <c r="B36" s="10" t="s">
        <v>69</v>
      </c>
      <c r="C36" s="4" t="s">
        <v>49</v>
      </c>
      <c r="D36" s="5">
        <v>0</v>
      </c>
      <c r="E36" s="4" t="s">
        <v>8</v>
      </c>
      <c r="F36" s="4" t="s">
        <v>8</v>
      </c>
      <c r="G36" s="9"/>
      <c r="H36" s="10" t="s">
        <v>70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>
        <f t="shared" si="1"/>
        <v>0</v>
      </c>
    </row>
    <row r="37" spans="1:31" s="19" customFormat="1" outlineLevel="1" x14ac:dyDescent="0.25">
      <c r="A37" s="6" t="s">
        <v>211</v>
      </c>
      <c r="B37" s="29" t="s">
        <v>71</v>
      </c>
      <c r="C37" s="2" t="s">
        <v>72</v>
      </c>
      <c r="D37" s="3">
        <v>0</v>
      </c>
      <c r="E37" s="2" t="s">
        <v>8</v>
      </c>
      <c r="F37" s="2" t="s">
        <v>73</v>
      </c>
      <c r="G37" s="13"/>
      <c r="H37" s="1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>
        <f t="shared" si="1"/>
        <v>0</v>
      </c>
    </row>
    <row r="38" spans="1:31" outlineLevel="2" x14ac:dyDescent="0.25">
      <c r="A38" s="7" t="s">
        <v>74</v>
      </c>
      <c r="B38" s="10" t="s">
        <v>75</v>
      </c>
      <c r="C38" s="4" t="s">
        <v>19</v>
      </c>
      <c r="D38" s="5">
        <v>0</v>
      </c>
      <c r="E38" s="4" t="s">
        <v>8</v>
      </c>
      <c r="F38" s="4" t="s">
        <v>73</v>
      </c>
      <c r="G38" s="10">
        <v>31</v>
      </c>
      <c r="H38" s="10">
        <v>41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>
        <f t="shared" si="1"/>
        <v>0</v>
      </c>
    </row>
    <row r="39" spans="1:31" outlineLevel="2" x14ac:dyDescent="0.25">
      <c r="A39" s="7" t="s">
        <v>76</v>
      </c>
      <c r="B39" s="10" t="s">
        <v>77</v>
      </c>
      <c r="C39" s="4" t="s">
        <v>19</v>
      </c>
      <c r="D39" s="5">
        <v>0</v>
      </c>
      <c r="E39" s="4" t="s">
        <v>8</v>
      </c>
      <c r="F39" s="4" t="s">
        <v>73</v>
      </c>
      <c r="G39" s="10">
        <v>31</v>
      </c>
      <c r="H39" s="10">
        <v>41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>
        <f t="shared" si="1"/>
        <v>0</v>
      </c>
    </row>
    <row r="40" spans="1:31" outlineLevel="2" x14ac:dyDescent="0.25">
      <c r="A40" s="7" t="s">
        <v>78</v>
      </c>
      <c r="B40" s="10" t="s">
        <v>79</v>
      </c>
      <c r="C40" s="4" t="s">
        <v>19</v>
      </c>
      <c r="D40" s="5">
        <v>0</v>
      </c>
      <c r="E40" s="4" t="s">
        <v>8</v>
      </c>
      <c r="F40" s="4" t="s">
        <v>73</v>
      </c>
      <c r="G40" s="10">
        <v>31</v>
      </c>
      <c r="H40" s="10">
        <v>41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>
        <f t="shared" si="1"/>
        <v>0</v>
      </c>
    </row>
    <row r="41" spans="1:31" outlineLevel="2" x14ac:dyDescent="0.25">
      <c r="A41" s="7" t="s">
        <v>80</v>
      </c>
      <c r="B41" s="10" t="s">
        <v>81</v>
      </c>
      <c r="C41" s="4" t="s">
        <v>19</v>
      </c>
      <c r="D41" s="5">
        <v>0</v>
      </c>
      <c r="E41" s="4" t="s">
        <v>8</v>
      </c>
      <c r="F41" s="4" t="s">
        <v>73</v>
      </c>
      <c r="G41" s="10">
        <v>31</v>
      </c>
      <c r="H41" s="10">
        <v>41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>
        <f t="shared" si="1"/>
        <v>0</v>
      </c>
    </row>
    <row r="42" spans="1:31" outlineLevel="2" x14ac:dyDescent="0.25">
      <c r="A42" s="7" t="s">
        <v>82</v>
      </c>
      <c r="B42" s="10" t="s">
        <v>83</v>
      </c>
      <c r="C42" s="4" t="s">
        <v>19</v>
      </c>
      <c r="D42" s="5">
        <v>0</v>
      </c>
      <c r="E42" s="4" t="s">
        <v>8</v>
      </c>
      <c r="F42" s="4" t="s">
        <v>73</v>
      </c>
      <c r="G42" s="10">
        <v>31</v>
      </c>
      <c r="H42" s="10">
        <v>41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>
        <f t="shared" si="1"/>
        <v>0</v>
      </c>
    </row>
    <row r="43" spans="1:31" outlineLevel="2" x14ac:dyDescent="0.25">
      <c r="A43" s="7" t="s">
        <v>84</v>
      </c>
      <c r="B43" s="10" t="s">
        <v>85</v>
      </c>
      <c r="C43" s="4" t="s">
        <v>19</v>
      </c>
      <c r="D43" s="5">
        <v>0</v>
      </c>
      <c r="E43" s="4" t="s">
        <v>8</v>
      </c>
      <c r="F43" s="4" t="s">
        <v>73</v>
      </c>
      <c r="G43" s="10">
        <v>31</v>
      </c>
      <c r="H43" s="10">
        <v>41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>
        <f t="shared" si="1"/>
        <v>0</v>
      </c>
    </row>
    <row r="44" spans="1:31" outlineLevel="2" x14ac:dyDescent="0.25">
      <c r="A44" s="7" t="s">
        <v>86</v>
      </c>
      <c r="B44" s="10" t="s">
        <v>87</v>
      </c>
      <c r="C44" s="4" t="s">
        <v>19</v>
      </c>
      <c r="D44" s="5">
        <v>0</v>
      </c>
      <c r="E44" s="4" t="s">
        <v>8</v>
      </c>
      <c r="F44" s="4" t="s">
        <v>73</v>
      </c>
      <c r="G44" s="10">
        <v>31</v>
      </c>
      <c r="H44" s="10">
        <v>41</v>
      </c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>
        <f t="shared" si="1"/>
        <v>0</v>
      </c>
    </row>
    <row r="45" spans="1:31" outlineLevel="2" x14ac:dyDescent="0.25">
      <c r="A45" s="7" t="s">
        <v>88</v>
      </c>
      <c r="B45" s="10" t="s">
        <v>89</v>
      </c>
      <c r="C45" s="4" t="s">
        <v>19</v>
      </c>
      <c r="D45" s="5">
        <v>0</v>
      </c>
      <c r="E45" s="4" t="s">
        <v>8</v>
      </c>
      <c r="F45" s="4" t="s">
        <v>73</v>
      </c>
      <c r="G45" s="10">
        <v>31</v>
      </c>
      <c r="H45" s="10">
        <v>41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>
        <f t="shared" si="1"/>
        <v>0</v>
      </c>
    </row>
    <row r="46" spans="1:31" outlineLevel="2" x14ac:dyDescent="0.25">
      <c r="A46" s="7" t="s">
        <v>90</v>
      </c>
      <c r="B46" s="10" t="s">
        <v>91</v>
      </c>
      <c r="C46" s="4" t="s">
        <v>49</v>
      </c>
      <c r="D46" s="5">
        <v>0</v>
      </c>
      <c r="E46" s="4" t="s">
        <v>73</v>
      </c>
      <c r="F46" s="4" t="s">
        <v>73</v>
      </c>
      <c r="G46" s="10" t="s">
        <v>92</v>
      </c>
      <c r="H46" s="10" t="s">
        <v>93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>
        <f t="shared" si="1"/>
        <v>0</v>
      </c>
    </row>
    <row r="47" spans="1:31" outlineLevel="1" x14ac:dyDescent="0.25">
      <c r="A47" s="7" t="s">
        <v>212</v>
      </c>
      <c r="B47" s="10" t="s">
        <v>94</v>
      </c>
      <c r="C47" s="4" t="s">
        <v>95</v>
      </c>
      <c r="D47" s="5">
        <v>0</v>
      </c>
      <c r="E47" s="4" t="s">
        <v>10</v>
      </c>
      <c r="F47" s="4" t="s">
        <v>96</v>
      </c>
      <c r="G47" s="10">
        <v>41</v>
      </c>
      <c r="H47" s="10" t="s">
        <v>97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>
        <f t="shared" si="1"/>
        <v>0</v>
      </c>
    </row>
    <row r="48" spans="1:31" outlineLevel="1" x14ac:dyDescent="0.25">
      <c r="A48" s="7" t="s">
        <v>213</v>
      </c>
      <c r="B48" s="10" t="s">
        <v>98</v>
      </c>
      <c r="C48" s="4" t="s">
        <v>99</v>
      </c>
      <c r="D48" s="5">
        <v>0</v>
      </c>
      <c r="E48" s="4" t="s">
        <v>8</v>
      </c>
      <c r="F48" s="4" t="s">
        <v>53</v>
      </c>
      <c r="G48" s="10">
        <v>31</v>
      </c>
      <c r="H48" s="10" t="s">
        <v>51</v>
      </c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>
        <f t="shared" si="1"/>
        <v>0</v>
      </c>
    </row>
    <row r="49" spans="1:31" s="19" customFormat="1" outlineLevel="1" x14ac:dyDescent="0.25">
      <c r="A49" s="7" t="s">
        <v>214</v>
      </c>
      <c r="B49" s="29" t="s">
        <v>100</v>
      </c>
      <c r="C49" s="2" t="s">
        <v>68</v>
      </c>
      <c r="D49" s="3">
        <v>2000000</v>
      </c>
      <c r="E49" s="2" t="s">
        <v>8</v>
      </c>
      <c r="F49" s="2" t="s">
        <v>9</v>
      </c>
      <c r="G49" s="13"/>
      <c r="H49" s="13"/>
      <c r="I49" s="43">
        <f>I50+I57+I56+I64+I65</f>
        <v>6015.63</v>
      </c>
      <c r="J49" s="43">
        <f t="shared" ref="J49:AB49" si="7">J50+J57+J56+J64+J65</f>
        <v>18046.88</v>
      </c>
      <c r="K49" s="43">
        <f t="shared" si="7"/>
        <v>56947.279999999992</v>
      </c>
      <c r="L49" s="43">
        <f t="shared" si="7"/>
        <v>131865.88999999998</v>
      </c>
      <c r="M49" s="43">
        <f t="shared" si="7"/>
        <v>98740.889999999985</v>
      </c>
      <c r="N49" s="43">
        <f t="shared" si="7"/>
        <v>91240.889999999985</v>
      </c>
      <c r="O49" s="43">
        <f t="shared" si="7"/>
        <v>113740.88999999998</v>
      </c>
      <c r="P49" s="43">
        <f t="shared" si="7"/>
        <v>114455.18</v>
      </c>
      <c r="Q49" s="43">
        <f t="shared" si="7"/>
        <v>104484.93</v>
      </c>
      <c r="R49" s="43">
        <f t="shared" si="7"/>
        <v>104782.55999999998</v>
      </c>
      <c r="S49" s="43">
        <f t="shared" si="7"/>
        <v>118001.74</v>
      </c>
      <c r="T49" s="43">
        <f t="shared" si="7"/>
        <v>112694.29000000001</v>
      </c>
      <c r="U49" s="43">
        <f t="shared" si="7"/>
        <v>95526.599999999991</v>
      </c>
      <c r="V49" s="43">
        <f t="shared" si="7"/>
        <v>92644.6</v>
      </c>
      <c r="W49" s="43">
        <f t="shared" si="7"/>
        <v>115858.89</v>
      </c>
      <c r="X49" s="43">
        <f t="shared" si="7"/>
        <v>114455.18</v>
      </c>
      <c r="Y49" s="43">
        <f t="shared" si="7"/>
        <v>108353.98999999998</v>
      </c>
      <c r="Z49" s="43">
        <f t="shared" si="7"/>
        <v>104460.07</v>
      </c>
      <c r="AA49" s="43">
        <f t="shared" si="7"/>
        <v>116216.03000000001</v>
      </c>
      <c r="AB49" s="43">
        <f t="shared" si="7"/>
        <v>104222.07</v>
      </c>
      <c r="AC49" s="43">
        <f t="shared" ref="AC49" si="8">AC50+AC57+AC56+AC64+AC65</f>
        <v>73915.360000000001</v>
      </c>
      <c r="AD49" s="43">
        <f t="shared" ref="AD49" si="9">AD50+AD57+AD56+AD64+AD65</f>
        <v>3330</v>
      </c>
      <c r="AE49" s="43">
        <f t="shared" si="1"/>
        <v>1999999.84</v>
      </c>
    </row>
    <row r="50" spans="1:31" s="19" customFormat="1" outlineLevel="2" x14ac:dyDescent="0.25">
      <c r="A50" s="6" t="s">
        <v>101</v>
      </c>
      <c r="B50" s="29" t="s">
        <v>102</v>
      </c>
      <c r="C50" s="2" t="s">
        <v>103</v>
      </c>
      <c r="D50" s="3">
        <v>1500000</v>
      </c>
      <c r="E50" s="2" t="s">
        <v>8</v>
      </c>
      <c r="F50" s="2" t="s">
        <v>104</v>
      </c>
      <c r="G50" s="13"/>
      <c r="H50" s="13"/>
      <c r="I50" s="43">
        <f>SUM(I51:I55)</f>
        <v>6015.63</v>
      </c>
      <c r="J50" s="43">
        <f t="shared" ref="J50:AB50" si="10">SUM(J51:J55)</f>
        <v>18046.88</v>
      </c>
      <c r="K50" s="43">
        <f>SUM(K51:K55)</f>
        <v>50488.94999999999</v>
      </c>
      <c r="L50" s="43">
        <f t="shared" si="10"/>
        <v>82213.109999999986</v>
      </c>
      <c r="M50" s="43">
        <f t="shared" si="10"/>
        <v>82213.109999999986</v>
      </c>
      <c r="N50" s="43">
        <f t="shared" si="10"/>
        <v>82213.109999999986</v>
      </c>
      <c r="O50" s="43">
        <f t="shared" si="10"/>
        <v>82213.109999999986</v>
      </c>
      <c r="P50" s="43">
        <f t="shared" si="10"/>
        <v>82213.109999999986</v>
      </c>
      <c r="Q50" s="43">
        <f t="shared" si="10"/>
        <v>82213.109999999986</v>
      </c>
      <c r="R50" s="43">
        <f t="shared" si="10"/>
        <v>82213.109999999986</v>
      </c>
      <c r="S50" s="43">
        <f t="shared" si="10"/>
        <v>83477.930000000008</v>
      </c>
      <c r="T50" s="43">
        <f t="shared" si="10"/>
        <v>80948.260000000009</v>
      </c>
      <c r="U50" s="43">
        <f t="shared" si="10"/>
        <v>82213.109999999986</v>
      </c>
      <c r="V50" s="43">
        <f t="shared" si="10"/>
        <v>83477.930000000008</v>
      </c>
      <c r="W50" s="43">
        <f t="shared" si="10"/>
        <v>83477.930000000008</v>
      </c>
      <c r="X50" s="43">
        <f t="shared" si="10"/>
        <v>82213.109999999986</v>
      </c>
      <c r="Y50" s="43">
        <f t="shared" si="10"/>
        <v>82213.109999999986</v>
      </c>
      <c r="Z50" s="43">
        <f t="shared" si="10"/>
        <v>83477.930000000008</v>
      </c>
      <c r="AA50" s="43">
        <f t="shared" si="10"/>
        <v>83477.930000000008</v>
      </c>
      <c r="AB50" s="43">
        <f t="shared" si="10"/>
        <v>80948.260000000009</v>
      </c>
      <c r="AC50" s="43">
        <f t="shared" ref="AC50" si="11">SUM(AC51:AC55)</f>
        <v>24031.510000000002</v>
      </c>
      <c r="AD50" s="43">
        <f t="shared" ref="AD50" si="12">SUM(AD51:AD55)</f>
        <v>0</v>
      </c>
      <c r="AE50" s="43">
        <f t="shared" si="1"/>
        <v>1500000.2399999998</v>
      </c>
    </row>
    <row r="51" spans="1:31" outlineLevel="3" x14ac:dyDescent="0.25">
      <c r="A51" s="7" t="s">
        <v>105</v>
      </c>
      <c r="B51" s="10" t="s">
        <v>106</v>
      </c>
      <c r="C51" s="4" t="s">
        <v>107</v>
      </c>
      <c r="D51" s="5">
        <v>350000</v>
      </c>
      <c r="E51" s="4" t="s">
        <v>8</v>
      </c>
      <c r="F51" s="4" t="s">
        <v>104</v>
      </c>
      <c r="G51" s="10">
        <v>31</v>
      </c>
      <c r="H51" s="10" t="s">
        <v>51</v>
      </c>
      <c r="I51" s="42">
        <v>6015.63</v>
      </c>
      <c r="J51" s="42">
        <v>18046.88</v>
      </c>
      <c r="K51" s="42">
        <v>17773.439999999999</v>
      </c>
      <c r="L51" s="42">
        <v>17773.439999999999</v>
      </c>
      <c r="M51" s="42">
        <v>17773.439999999999</v>
      </c>
      <c r="N51" s="42">
        <v>17773.439999999999</v>
      </c>
      <c r="O51" s="42">
        <v>17773.439999999999</v>
      </c>
      <c r="P51" s="42">
        <v>17773.439999999999</v>
      </c>
      <c r="Q51" s="42">
        <v>17773.439999999999</v>
      </c>
      <c r="R51" s="42">
        <v>17773.439999999999</v>
      </c>
      <c r="S51" s="42">
        <v>18046.88</v>
      </c>
      <c r="T51" s="42">
        <v>17500</v>
      </c>
      <c r="U51" s="42">
        <v>17773.439999999999</v>
      </c>
      <c r="V51" s="42">
        <v>18046.88</v>
      </c>
      <c r="W51" s="42">
        <v>18046.88</v>
      </c>
      <c r="X51" s="42">
        <v>17773.439999999999</v>
      </c>
      <c r="Y51" s="42">
        <v>17773.439999999999</v>
      </c>
      <c r="Z51" s="42">
        <v>18046.88</v>
      </c>
      <c r="AA51" s="42">
        <v>18046.88</v>
      </c>
      <c r="AB51" s="42">
        <v>17500</v>
      </c>
      <c r="AC51" s="42">
        <v>5195.3100000000004</v>
      </c>
      <c r="AD51" s="42"/>
      <c r="AE51" s="42">
        <f t="shared" si="1"/>
        <v>350000.06</v>
      </c>
    </row>
    <row r="52" spans="1:31" outlineLevel="3" x14ac:dyDescent="0.25">
      <c r="A52" s="7" t="s">
        <v>108</v>
      </c>
      <c r="B52" s="10" t="s">
        <v>109</v>
      </c>
      <c r="C52" s="4" t="s">
        <v>110</v>
      </c>
      <c r="D52" s="5">
        <v>300000</v>
      </c>
      <c r="E52" s="4" t="s">
        <v>10</v>
      </c>
      <c r="F52" s="4" t="s">
        <v>104</v>
      </c>
      <c r="G52" s="10">
        <v>41</v>
      </c>
      <c r="H52" s="10" t="s">
        <v>51</v>
      </c>
      <c r="I52" s="42"/>
      <c r="J52" s="42"/>
      <c r="K52" s="42">
        <v>8534.48</v>
      </c>
      <c r="L52" s="42">
        <v>16810.349999999999</v>
      </c>
      <c r="M52" s="42">
        <v>16810.349999999999</v>
      </c>
      <c r="N52" s="42">
        <v>16810.349999999999</v>
      </c>
      <c r="O52" s="42">
        <v>16810.349999999999</v>
      </c>
      <c r="P52" s="42">
        <v>16810.349999999999</v>
      </c>
      <c r="Q52" s="42">
        <v>16810.349999999999</v>
      </c>
      <c r="R52" s="42">
        <v>16810.349999999999</v>
      </c>
      <c r="S52" s="42">
        <v>17068.97</v>
      </c>
      <c r="T52" s="42">
        <v>16551.72</v>
      </c>
      <c r="U52" s="42">
        <v>16810.349999999999</v>
      </c>
      <c r="V52" s="42">
        <v>17068.97</v>
      </c>
      <c r="W52" s="42">
        <v>17068.97</v>
      </c>
      <c r="X52" s="42">
        <v>16810.349999999999</v>
      </c>
      <c r="Y52" s="42">
        <v>16810.349999999999</v>
      </c>
      <c r="Z52" s="42">
        <v>17068.97</v>
      </c>
      <c r="AA52" s="42">
        <v>17068.97</v>
      </c>
      <c r="AB52" s="42">
        <v>16551.72</v>
      </c>
      <c r="AC52" s="42">
        <v>4913.79</v>
      </c>
      <c r="AD52" s="42"/>
      <c r="AE52" s="42">
        <f t="shared" si="1"/>
        <v>300000.06</v>
      </c>
    </row>
    <row r="53" spans="1:31" outlineLevel="3" x14ac:dyDescent="0.25">
      <c r="A53" s="7" t="s">
        <v>111</v>
      </c>
      <c r="B53" s="10" t="s">
        <v>112</v>
      </c>
      <c r="C53" s="4" t="s">
        <v>110</v>
      </c>
      <c r="D53" s="5">
        <v>300000</v>
      </c>
      <c r="E53" s="4" t="s">
        <v>10</v>
      </c>
      <c r="F53" s="4" t="s">
        <v>104</v>
      </c>
      <c r="G53" s="10">
        <v>41</v>
      </c>
      <c r="H53" s="10" t="s">
        <v>51</v>
      </c>
      <c r="I53" s="42"/>
      <c r="J53" s="42"/>
      <c r="K53" s="42">
        <v>8534.48</v>
      </c>
      <c r="L53" s="42">
        <v>16810.349999999999</v>
      </c>
      <c r="M53" s="42">
        <v>16810.349999999999</v>
      </c>
      <c r="N53" s="42">
        <v>16810.349999999999</v>
      </c>
      <c r="O53" s="42">
        <v>16810.349999999999</v>
      </c>
      <c r="P53" s="42">
        <v>16810.349999999999</v>
      </c>
      <c r="Q53" s="42">
        <v>16810.349999999999</v>
      </c>
      <c r="R53" s="42">
        <v>16810.349999999999</v>
      </c>
      <c r="S53" s="42">
        <v>17068.97</v>
      </c>
      <c r="T53" s="42">
        <v>16551.72</v>
      </c>
      <c r="U53" s="42">
        <v>16810.349999999999</v>
      </c>
      <c r="V53" s="42">
        <v>17068.97</v>
      </c>
      <c r="W53" s="42">
        <v>17068.97</v>
      </c>
      <c r="X53" s="42">
        <v>16810.349999999999</v>
      </c>
      <c r="Y53" s="42">
        <v>16810.349999999999</v>
      </c>
      <c r="Z53" s="42">
        <v>17068.97</v>
      </c>
      <c r="AA53" s="42">
        <v>17068.97</v>
      </c>
      <c r="AB53" s="42">
        <v>16551.72</v>
      </c>
      <c r="AC53" s="42">
        <v>4913.79</v>
      </c>
      <c r="AD53" s="42"/>
      <c r="AE53" s="42">
        <f t="shared" si="1"/>
        <v>300000.06</v>
      </c>
    </row>
    <row r="54" spans="1:31" outlineLevel="3" x14ac:dyDescent="0.25">
      <c r="A54" s="7" t="s">
        <v>113</v>
      </c>
      <c r="B54" s="10" t="s">
        <v>114</v>
      </c>
      <c r="C54" s="4" t="s">
        <v>110</v>
      </c>
      <c r="D54" s="5">
        <v>300000</v>
      </c>
      <c r="E54" s="4" t="s">
        <v>10</v>
      </c>
      <c r="F54" s="4" t="s">
        <v>104</v>
      </c>
      <c r="G54" s="10">
        <v>41</v>
      </c>
      <c r="H54" s="10" t="s">
        <v>51</v>
      </c>
      <c r="I54" s="42"/>
      <c r="J54" s="42"/>
      <c r="K54" s="42">
        <v>8534.48</v>
      </c>
      <c r="L54" s="42">
        <v>16810.349999999999</v>
      </c>
      <c r="M54" s="42">
        <v>16810.349999999999</v>
      </c>
      <c r="N54" s="42">
        <v>16810.349999999999</v>
      </c>
      <c r="O54" s="42">
        <v>16810.349999999999</v>
      </c>
      <c r="P54" s="42">
        <v>16810.349999999999</v>
      </c>
      <c r="Q54" s="42">
        <v>16810.349999999999</v>
      </c>
      <c r="R54" s="42">
        <v>16810.349999999999</v>
      </c>
      <c r="S54" s="42">
        <v>17068.97</v>
      </c>
      <c r="T54" s="42">
        <v>16551.72</v>
      </c>
      <c r="U54" s="42">
        <v>16810.349999999999</v>
      </c>
      <c r="V54" s="42">
        <v>17068.97</v>
      </c>
      <c r="W54" s="42">
        <v>17068.97</v>
      </c>
      <c r="X54" s="42">
        <v>16810.349999999999</v>
      </c>
      <c r="Y54" s="42">
        <v>16810.349999999999</v>
      </c>
      <c r="Z54" s="42">
        <v>17068.97</v>
      </c>
      <c r="AA54" s="42">
        <v>17068.97</v>
      </c>
      <c r="AB54" s="42">
        <v>16551.72</v>
      </c>
      <c r="AC54" s="42">
        <v>4913.79</v>
      </c>
      <c r="AD54" s="42"/>
      <c r="AE54" s="42">
        <f t="shared" si="1"/>
        <v>300000.06</v>
      </c>
    </row>
    <row r="55" spans="1:31" outlineLevel="3" x14ac:dyDescent="0.25">
      <c r="A55" s="7" t="s">
        <v>115</v>
      </c>
      <c r="B55" s="10" t="s">
        <v>220</v>
      </c>
      <c r="C55" s="4" t="s">
        <v>110</v>
      </c>
      <c r="D55" s="5">
        <v>250000</v>
      </c>
      <c r="E55" s="4" t="s">
        <v>10</v>
      </c>
      <c r="F55" s="4" t="s">
        <v>104</v>
      </c>
      <c r="G55" s="10">
        <v>41</v>
      </c>
      <c r="H55" s="10" t="s">
        <v>51</v>
      </c>
      <c r="I55" s="42"/>
      <c r="J55" s="42"/>
      <c r="K55" s="42">
        <v>7112.07</v>
      </c>
      <c r="L55" s="42">
        <v>14008.62</v>
      </c>
      <c r="M55" s="42">
        <v>14008.62</v>
      </c>
      <c r="N55" s="42">
        <v>14008.62</v>
      </c>
      <c r="O55" s="42">
        <v>14008.62</v>
      </c>
      <c r="P55" s="42">
        <v>14008.62</v>
      </c>
      <c r="Q55" s="42">
        <v>14008.62</v>
      </c>
      <c r="R55" s="42">
        <v>14008.62</v>
      </c>
      <c r="S55" s="42">
        <v>14224.14</v>
      </c>
      <c r="T55" s="42">
        <v>13793.1</v>
      </c>
      <c r="U55" s="42">
        <v>14008.62</v>
      </c>
      <c r="V55" s="42">
        <v>14224.14</v>
      </c>
      <c r="W55" s="42">
        <v>14224.14</v>
      </c>
      <c r="X55" s="42">
        <v>14008.62</v>
      </c>
      <c r="Y55" s="42">
        <v>14008.62</v>
      </c>
      <c r="Z55" s="42">
        <v>14224.14</v>
      </c>
      <c r="AA55" s="42">
        <v>14224.14</v>
      </c>
      <c r="AB55" s="42">
        <v>13793.1</v>
      </c>
      <c r="AC55" s="42">
        <v>4094.83</v>
      </c>
      <c r="AD55" s="42"/>
      <c r="AE55" s="42">
        <f t="shared" si="1"/>
        <v>250000</v>
      </c>
    </row>
    <row r="56" spans="1:31" outlineLevel="2" x14ac:dyDescent="0.25">
      <c r="A56" s="7" t="s">
        <v>116</v>
      </c>
      <c r="B56" s="10" t="s">
        <v>117</v>
      </c>
      <c r="C56" s="4" t="s">
        <v>59</v>
      </c>
      <c r="D56" s="5">
        <v>150000</v>
      </c>
      <c r="E56" s="4" t="s">
        <v>10</v>
      </c>
      <c r="F56" s="4" t="s">
        <v>53</v>
      </c>
      <c r="G56" s="10">
        <v>41</v>
      </c>
      <c r="H56" s="10" t="s">
        <v>51</v>
      </c>
      <c r="I56" s="42"/>
      <c r="J56" s="42"/>
      <c r="K56" s="42">
        <v>4583.33</v>
      </c>
      <c r="L56" s="42">
        <v>9027.7800000000007</v>
      </c>
      <c r="M56" s="42">
        <v>9027.7800000000007</v>
      </c>
      <c r="N56" s="42">
        <v>9027.7800000000007</v>
      </c>
      <c r="O56" s="42">
        <v>9027.7800000000007</v>
      </c>
      <c r="P56" s="42">
        <v>9027.7800000000007</v>
      </c>
      <c r="Q56" s="42">
        <v>9027.7800000000007</v>
      </c>
      <c r="R56" s="42">
        <v>9027.7800000000007</v>
      </c>
      <c r="S56" s="42">
        <v>9166.67</v>
      </c>
      <c r="T56" s="42">
        <v>8888.89</v>
      </c>
      <c r="U56" s="42">
        <v>9027.7800000000007</v>
      </c>
      <c r="V56" s="42">
        <v>9166.67</v>
      </c>
      <c r="W56" s="42">
        <v>9166.67</v>
      </c>
      <c r="X56" s="42">
        <v>9027.7800000000007</v>
      </c>
      <c r="Y56" s="42">
        <v>9027.7800000000007</v>
      </c>
      <c r="Z56" s="42">
        <v>9166.67</v>
      </c>
      <c r="AA56" s="42">
        <v>9166.67</v>
      </c>
      <c r="AB56" s="42">
        <v>416.67</v>
      </c>
      <c r="AC56" s="42"/>
      <c r="AD56" s="42"/>
      <c r="AE56" s="42">
        <f t="shared" si="1"/>
        <v>150000.04000000004</v>
      </c>
    </row>
    <row r="57" spans="1:31" s="19" customFormat="1" outlineLevel="2" x14ac:dyDescent="0.25">
      <c r="A57" s="6" t="s">
        <v>118</v>
      </c>
      <c r="B57" s="29" t="s">
        <v>119</v>
      </c>
      <c r="C57" s="2" t="s">
        <v>120</v>
      </c>
      <c r="D57" s="3">
        <v>300000</v>
      </c>
      <c r="E57" s="2" t="s">
        <v>121</v>
      </c>
      <c r="F57" s="2" t="s">
        <v>9</v>
      </c>
      <c r="G57" s="13"/>
      <c r="H57" s="13"/>
      <c r="I57" s="43">
        <f>SUM(I58:I63)</f>
        <v>0</v>
      </c>
      <c r="J57" s="43">
        <f t="shared" ref="J57:AB57" si="13">SUM(J58:J63)</f>
        <v>0</v>
      </c>
      <c r="K57" s="43">
        <f>SUM(K58:K63)</f>
        <v>1875</v>
      </c>
      <c r="L57" s="43">
        <f t="shared" si="13"/>
        <v>40625</v>
      </c>
      <c r="M57" s="43">
        <f t="shared" si="13"/>
        <v>7500</v>
      </c>
      <c r="N57" s="43">
        <f t="shared" si="13"/>
        <v>0</v>
      </c>
      <c r="O57" s="43">
        <f t="shared" si="13"/>
        <v>22500</v>
      </c>
      <c r="P57" s="43">
        <f t="shared" si="13"/>
        <v>23214.29</v>
      </c>
      <c r="Q57" s="43">
        <f t="shared" si="13"/>
        <v>4285.71</v>
      </c>
      <c r="R57" s="43">
        <f t="shared" si="13"/>
        <v>0</v>
      </c>
      <c r="S57" s="43">
        <f t="shared" si="13"/>
        <v>22857.14</v>
      </c>
      <c r="T57" s="43">
        <f t="shared" si="13"/>
        <v>22857.14</v>
      </c>
      <c r="U57" s="43">
        <f t="shared" si="13"/>
        <v>4285.71</v>
      </c>
      <c r="V57" s="43">
        <f t="shared" si="13"/>
        <v>0</v>
      </c>
      <c r="W57" s="43">
        <f t="shared" si="13"/>
        <v>23214.29</v>
      </c>
      <c r="X57" s="43">
        <f t="shared" si="13"/>
        <v>23214.29</v>
      </c>
      <c r="Y57" s="43">
        <f t="shared" si="13"/>
        <v>3571.43</v>
      </c>
      <c r="Z57" s="43">
        <f t="shared" si="13"/>
        <v>357.14</v>
      </c>
      <c r="AA57" s="43">
        <f t="shared" si="13"/>
        <v>23571.43</v>
      </c>
      <c r="AB57" s="43">
        <f t="shared" si="13"/>
        <v>22857.14</v>
      </c>
      <c r="AC57" s="43">
        <f t="shared" ref="AC57" si="14">SUM(AC58:AC63)</f>
        <v>49883.85</v>
      </c>
      <c r="AD57" s="43">
        <f t="shared" ref="AD57" si="15">SUM(AD58:AD63)</f>
        <v>3330</v>
      </c>
      <c r="AE57" s="43">
        <f t="shared" si="1"/>
        <v>299999.56</v>
      </c>
    </row>
    <row r="58" spans="1:31" outlineLevel="3" x14ac:dyDescent="0.25">
      <c r="A58" s="7" t="s">
        <v>122</v>
      </c>
      <c r="B58" s="10" t="s">
        <v>123</v>
      </c>
      <c r="C58" s="4" t="s">
        <v>124</v>
      </c>
      <c r="D58" s="5">
        <v>50000</v>
      </c>
      <c r="E58" s="4" t="s">
        <v>121</v>
      </c>
      <c r="F58" s="4" t="s">
        <v>125</v>
      </c>
      <c r="G58" s="10" t="s">
        <v>126</v>
      </c>
      <c r="H58" s="10" t="s">
        <v>127</v>
      </c>
      <c r="I58" s="42"/>
      <c r="J58" s="42"/>
      <c r="K58" s="42">
        <v>1875</v>
      </c>
      <c r="L58" s="42">
        <v>40625</v>
      </c>
      <c r="M58" s="42">
        <v>7500</v>
      </c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>
        <f t="shared" si="1"/>
        <v>50000</v>
      </c>
    </row>
    <row r="59" spans="1:31" outlineLevel="3" x14ac:dyDescent="0.25">
      <c r="A59" s="7" t="s">
        <v>128</v>
      </c>
      <c r="B59" s="10" t="s">
        <v>129</v>
      </c>
      <c r="C59" s="4" t="s">
        <v>130</v>
      </c>
      <c r="D59" s="5">
        <v>50000</v>
      </c>
      <c r="E59" s="4" t="s">
        <v>131</v>
      </c>
      <c r="F59" s="4" t="s">
        <v>132</v>
      </c>
      <c r="G59" s="10" t="s">
        <v>133</v>
      </c>
      <c r="H59" s="10" t="s">
        <v>134</v>
      </c>
      <c r="I59" s="42"/>
      <c r="J59" s="42"/>
      <c r="K59" s="42"/>
      <c r="L59" s="42"/>
      <c r="M59" s="42"/>
      <c r="N59" s="42"/>
      <c r="O59" s="42">
        <v>22500</v>
      </c>
      <c r="P59" s="42">
        <v>23214.29</v>
      </c>
      <c r="Q59" s="42">
        <v>4285.71</v>
      </c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>
        <f t="shared" si="1"/>
        <v>50000</v>
      </c>
    </row>
    <row r="60" spans="1:31" outlineLevel="3" x14ac:dyDescent="0.25">
      <c r="A60" s="7" t="s">
        <v>135</v>
      </c>
      <c r="B60" s="10" t="s">
        <v>136</v>
      </c>
      <c r="C60" s="4" t="s">
        <v>130</v>
      </c>
      <c r="D60" s="5">
        <v>50000</v>
      </c>
      <c r="E60" s="4" t="s">
        <v>137</v>
      </c>
      <c r="F60" s="4" t="s">
        <v>138</v>
      </c>
      <c r="G60" s="10" t="s">
        <v>127</v>
      </c>
      <c r="H60" s="10" t="s">
        <v>139</v>
      </c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>
        <v>22857.14</v>
      </c>
      <c r="T60" s="42">
        <v>22857.14</v>
      </c>
      <c r="U60" s="42">
        <v>4285.71</v>
      </c>
      <c r="V60" s="42"/>
      <c r="W60" s="42"/>
      <c r="X60" s="42"/>
      <c r="Y60" s="42"/>
      <c r="Z60" s="42"/>
      <c r="AA60" s="42"/>
      <c r="AB60" s="42"/>
      <c r="AC60" s="42"/>
      <c r="AD60" s="42"/>
      <c r="AE60" s="42">
        <f t="shared" si="1"/>
        <v>49999.99</v>
      </c>
    </row>
    <row r="61" spans="1:31" outlineLevel="3" x14ac:dyDescent="0.25">
      <c r="A61" s="7" t="s">
        <v>140</v>
      </c>
      <c r="B61" s="10" t="s">
        <v>141</v>
      </c>
      <c r="C61" s="4" t="s">
        <v>130</v>
      </c>
      <c r="D61" s="5">
        <v>50000</v>
      </c>
      <c r="E61" s="4" t="s">
        <v>142</v>
      </c>
      <c r="F61" s="4" t="s">
        <v>143</v>
      </c>
      <c r="G61" s="10" t="s">
        <v>134</v>
      </c>
      <c r="H61" s="10" t="s">
        <v>144</v>
      </c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4"/>
      <c r="T61" s="44"/>
      <c r="U61" s="44"/>
      <c r="V61" s="42"/>
      <c r="W61" s="42">
        <v>23214.29</v>
      </c>
      <c r="X61" s="42">
        <v>23214.29</v>
      </c>
      <c r="Y61" s="42">
        <v>3571.43</v>
      </c>
      <c r="Z61" s="42"/>
      <c r="AA61" s="42"/>
      <c r="AB61" s="42"/>
      <c r="AC61" s="42"/>
      <c r="AD61" s="42"/>
      <c r="AE61" s="42">
        <f t="shared" si="1"/>
        <v>50000.01</v>
      </c>
    </row>
    <row r="62" spans="1:31" outlineLevel="3" x14ac:dyDescent="0.25">
      <c r="A62" s="7" t="s">
        <v>145</v>
      </c>
      <c r="B62" s="10" t="s">
        <v>146</v>
      </c>
      <c r="C62" s="4" t="s">
        <v>130</v>
      </c>
      <c r="D62" s="5">
        <v>50000</v>
      </c>
      <c r="E62" s="4" t="s">
        <v>147</v>
      </c>
      <c r="F62" s="4" t="s">
        <v>148</v>
      </c>
      <c r="G62" s="10" t="s">
        <v>139</v>
      </c>
      <c r="H62" s="10">
        <v>58</v>
      </c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4"/>
      <c r="X62" s="42"/>
      <c r="Y62" s="42"/>
      <c r="Z62" s="42">
        <v>357.14</v>
      </c>
      <c r="AA62" s="42">
        <v>23571.43</v>
      </c>
      <c r="AB62" s="42">
        <v>22857.14</v>
      </c>
      <c r="AC62" s="42">
        <v>3214.18</v>
      </c>
      <c r="AD62" s="42"/>
      <c r="AE62" s="42">
        <f t="shared" si="1"/>
        <v>49999.89</v>
      </c>
    </row>
    <row r="63" spans="1:31" outlineLevel="3" x14ac:dyDescent="0.25">
      <c r="A63" s="7" t="s">
        <v>149</v>
      </c>
      <c r="B63" s="10" t="s">
        <v>150</v>
      </c>
      <c r="C63" s="4" t="s">
        <v>151</v>
      </c>
      <c r="D63" s="5">
        <v>50000</v>
      </c>
      <c r="E63" s="4" t="s">
        <v>152</v>
      </c>
      <c r="F63" s="4" t="s">
        <v>9</v>
      </c>
      <c r="G63" s="10">
        <v>57</v>
      </c>
      <c r="H63" s="10" t="s">
        <v>51</v>
      </c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>
        <v>46669.67</v>
      </c>
      <c r="AD63" s="42">
        <v>3330</v>
      </c>
      <c r="AE63" s="42">
        <f t="shared" si="1"/>
        <v>49999.67</v>
      </c>
    </row>
    <row r="64" spans="1:31" outlineLevel="2" x14ac:dyDescent="0.25">
      <c r="A64" s="7" t="s">
        <v>153</v>
      </c>
      <c r="B64" s="10" t="s">
        <v>154</v>
      </c>
      <c r="C64" s="4" t="s">
        <v>19</v>
      </c>
      <c r="D64" s="5">
        <v>25000</v>
      </c>
      <c r="E64" s="4" t="s">
        <v>155</v>
      </c>
      <c r="F64" s="4" t="s">
        <v>156</v>
      </c>
      <c r="G64" s="10" t="s">
        <v>157</v>
      </c>
      <c r="H64" s="10" t="s">
        <v>51</v>
      </c>
      <c r="I64" s="42"/>
      <c r="J64" s="42"/>
      <c r="K64" s="42"/>
      <c r="L64" s="42"/>
      <c r="M64" s="42"/>
      <c r="N64" s="42"/>
      <c r="O64" s="42"/>
      <c r="P64" s="42"/>
      <c r="Q64" s="42">
        <v>8958.33</v>
      </c>
      <c r="R64" s="42">
        <v>13541.67</v>
      </c>
      <c r="S64" s="42">
        <v>2500</v>
      </c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>
        <f t="shared" si="1"/>
        <v>25000</v>
      </c>
    </row>
    <row r="65" spans="1:31" outlineLevel="2" x14ac:dyDescent="0.25">
      <c r="A65" s="7" t="s">
        <v>158</v>
      </c>
      <c r="B65" s="10" t="s">
        <v>159</v>
      </c>
      <c r="C65" s="4" t="s">
        <v>19</v>
      </c>
      <c r="D65" s="5">
        <v>25000</v>
      </c>
      <c r="E65" s="4" t="s">
        <v>160</v>
      </c>
      <c r="F65" s="4" t="s">
        <v>161</v>
      </c>
      <c r="G65" s="10" t="s">
        <v>162</v>
      </c>
      <c r="H65" s="10" t="s">
        <v>51</v>
      </c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>
        <v>13541.67</v>
      </c>
      <c r="Z65" s="42">
        <v>11458.33</v>
      </c>
      <c r="AA65" s="42"/>
      <c r="AB65" s="42"/>
      <c r="AC65" s="42"/>
      <c r="AD65" s="42"/>
      <c r="AE65" s="42">
        <f t="shared" si="1"/>
        <v>25000</v>
      </c>
    </row>
    <row r="66" spans="1:31" outlineLevel="1" x14ac:dyDescent="0.25">
      <c r="A66" s="7" t="s">
        <v>215</v>
      </c>
      <c r="B66" s="10" t="s">
        <v>163</v>
      </c>
      <c r="C66" s="4" t="s">
        <v>107</v>
      </c>
      <c r="D66" s="5">
        <v>0</v>
      </c>
      <c r="E66" s="4" t="s">
        <v>164</v>
      </c>
      <c r="F66" s="4" t="s">
        <v>9</v>
      </c>
      <c r="G66" s="10" t="s">
        <v>165</v>
      </c>
      <c r="H66" s="9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>
        <f t="shared" si="1"/>
        <v>0</v>
      </c>
    </row>
    <row r="67" spans="1:31" s="19" customFormat="1" x14ac:dyDescent="0.25">
      <c r="A67" s="3"/>
      <c r="B67" s="3" t="s">
        <v>191</v>
      </c>
      <c r="C67" s="3"/>
      <c r="D67" s="43">
        <f>D7+D22+D30+D35</f>
        <v>150000000</v>
      </c>
      <c r="E67" s="3"/>
      <c r="F67" s="3"/>
      <c r="G67" s="3"/>
      <c r="H67" s="3"/>
      <c r="I67" s="43">
        <f>I7+I22+I30+I35</f>
        <v>6015.63</v>
      </c>
      <c r="J67" s="43">
        <f t="shared" ref="J67:K67" si="16">J7+J22+J30+J35</f>
        <v>18046.88</v>
      </c>
      <c r="K67" s="43">
        <f t="shared" si="16"/>
        <v>5273542.4000000004</v>
      </c>
      <c r="L67" s="43">
        <f t="shared" ref="L67:AA67" si="17">L7+L22+L30+L35</f>
        <v>10406981.780000001</v>
      </c>
      <c r="M67" s="43">
        <f t="shared" si="17"/>
        <v>10373856.780000001</v>
      </c>
      <c r="N67" s="43">
        <f t="shared" si="17"/>
        <v>9926356.7800000012</v>
      </c>
      <c r="O67" s="43">
        <f t="shared" si="17"/>
        <v>9892399.1300000008</v>
      </c>
      <c r="P67" s="43">
        <f t="shared" si="17"/>
        <v>11351445.719999999</v>
      </c>
      <c r="Q67" s="43">
        <f t="shared" si="17"/>
        <v>10497308.82</v>
      </c>
      <c r="R67" s="43">
        <f t="shared" si="17"/>
        <v>9960106.7200000007</v>
      </c>
      <c r="S67" s="43">
        <f t="shared" si="17"/>
        <v>9687446.6300000008</v>
      </c>
      <c r="T67" s="43">
        <f t="shared" si="17"/>
        <v>7816397.8200000012</v>
      </c>
      <c r="U67" s="43">
        <f t="shared" si="17"/>
        <v>7823767.4799999995</v>
      </c>
      <c r="V67" s="43">
        <f t="shared" si="17"/>
        <v>7762089.0899999999</v>
      </c>
      <c r="W67" s="43">
        <f t="shared" si="17"/>
        <v>7785303.3799999999</v>
      </c>
      <c r="X67" s="43">
        <f t="shared" si="17"/>
        <v>7667696.0599999996</v>
      </c>
      <c r="Y67" s="43">
        <f t="shared" si="17"/>
        <v>7661594.8700000001</v>
      </c>
      <c r="Z67" s="43">
        <f t="shared" si="17"/>
        <v>7773904.5600000005</v>
      </c>
      <c r="AA67" s="43">
        <f t="shared" si="17"/>
        <v>7785660.5200000005</v>
      </c>
      <c r="AB67" s="43">
        <f>AB7+AB22+AB30+AB35</f>
        <v>452833.2</v>
      </c>
      <c r="AC67" s="43">
        <f t="shared" ref="AC67:AD67" si="18">AC7+AC22+AC30+AC35</f>
        <v>73915.360000000001</v>
      </c>
      <c r="AD67" s="43">
        <f t="shared" si="18"/>
        <v>3330</v>
      </c>
      <c r="AE67" s="43">
        <f t="shared" si="1"/>
        <v>149999999.61000001</v>
      </c>
    </row>
    <row r="68" spans="1:31" x14ac:dyDescent="0.25">
      <c r="D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>
        <f>SUM(I67:AD67)</f>
        <v>149999999.61000001</v>
      </c>
    </row>
  </sheetData>
  <mergeCells count="2">
    <mergeCell ref="A2:AE2"/>
    <mergeCell ref="A3:AE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LINK II PEP POA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Inter-American Development Bank</dc:creator>
  <cp:lastModifiedBy>Marianac</cp:lastModifiedBy>
  <dcterms:created xsi:type="dcterms:W3CDTF">2015-08-24T00:18:57Z</dcterms:created>
  <dcterms:modified xsi:type="dcterms:W3CDTF">2015-11-09T19:44:02Z</dcterms:modified>
</cp:coreProperties>
</file>