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35" yWindow="1050" windowWidth="19320" windowHeight="11520" tabRatio="548"/>
  </bookViews>
  <sheets>
    <sheet name="Plan de Adquisiciones" sheetId="7" r:id="rId1"/>
  </sheets>
  <calcPr calcId="171027"/>
</workbook>
</file>

<file path=xl/calcChain.xml><?xml version="1.0" encoding="utf-8"?>
<calcChain xmlns="http://schemas.openxmlformats.org/spreadsheetml/2006/main">
  <c r="H67" i="7" l="1"/>
  <c r="H23" i="7"/>
  <c r="E49" i="7" l="1"/>
  <c r="I49" i="7" s="1"/>
  <c r="J60" i="7"/>
  <c r="K60" i="7" s="1"/>
  <c r="K42" i="7"/>
  <c r="I42" i="7"/>
  <c r="J78" i="7"/>
  <c r="K78" i="7" s="1"/>
  <c r="I78" i="7"/>
  <c r="H9" i="7"/>
  <c r="J73" i="7"/>
  <c r="K73" i="7" s="1"/>
  <c r="I73" i="7"/>
  <c r="J72" i="7"/>
  <c r="K72" i="7" s="1"/>
  <c r="I72" i="7"/>
  <c r="J69" i="7"/>
  <c r="I69" i="7"/>
  <c r="K69" i="7" l="1"/>
  <c r="J49" i="7"/>
  <c r="K49" i="7" s="1"/>
  <c r="E89" i="7"/>
  <c r="I84" i="7"/>
  <c r="J84" i="7"/>
  <c r="K84" i="7" s="1"/>
  <c r="I86" i="7"/>
  <c r="J86" i="7"/>
  <c r="K86" i="7" s="1"/>
  <c r="I87" i="7"/>
  <c r="K87" i="7"/>
  <c r="I74" i="7"/>
  <c r="J74" i="7"/>
  <c r="K74" i="7" s="1"/>
  <c r="I75" i="7"/>
  <c r="J75" i="7"/>
  <c r="K75" i="7" s="1"/>
  <c r="I76" i="7"/>
  <c r="J76" i="7"/>
  <c r="K76" i="7" s="1"/>
  <c r="I77" i="7"/>
  <c r="J77" i="7"/>
  <c r="K77" i="7" s="1"/>
  <c r="I80" i="7"/>
  <c r="J80" i="7"/>
  <c r="K80" i="7" s="1"/>
  <c r="I81" i="7"/>
  <c r="J81" i="7"/>
  <c r="K81" i="7" s="1"/>
  <c r="I83" i="7"/>
  <c r="J83" i="7"/>
  <c r="K83" i="7" s="1"/>
  <c r="I62" i="7"/>
  <c r="J62" i="7"/>
  <c r="K62" i="7" s="1"/>
  <c r="I63" i="7"/>
  <c r="J63" i="7"/>
  <c r="K63" i="7" s="1"/>
  <c r="I51" i="7"/>
  <c r="J51" i="7"/>
  <c r="K51" i="7" s="1"/>
  <c r="I52" i="7"/>
  <c r="J52" i="7"/>
  <c r="K52" i="7" s="1"/>
  <c r="I53" i="7"/>
  <c r="J53" i="7"/>
  <c r="K53" i="7" s="1"/>
  <c r="I54" i="7"/>
  <c r="J54" i="7"/>
  <c r="K54" i="7" s="1"/>
  <c r="I55" i="7"/>
  <c r="J55" i="7"/>
  <c r="K55" i="7" s="1"/>
  <c r="I56" i="7"/>
  <c r="J56" i="7"/>
  <c r="K56" i="7" s="1"/>
  <c r="I57" i="7"/>
  <c r="J57" i="7"/>
  <c r="K57" i="7" s="1"/>
  <c r="I58" i="7"/>
  <c r="J58" i="7"/>
  <c r="K58" i="7" s="1"/>
  <c r="I59" i="7"/>
  <c r="J59" i="7"/>
  <c r="K59" i="7" s="1"/>
  <c r="I36" i="7"/>
  <c r="J36" i="7"/>
  <c r="K36" i="7" s="1"/>
  <c r="I37" i="7"/>
  <c r="J37" i="7"/>
  <c r="K37" i="7" s="1"/>
  <c r="I38" i="7"/>
  <c r="K38" i="7"/>
  <c r="I39" i="7"/>
  <c r="K39" i="7"/>
  <c r="I40" i="7"/>
  <c r="K40" i="7"/>
  <c r="I41" i="7"/>
  <c r="K41" i="7"/>
  <c r="I43" i="7"/>
  <c r="K43" i="7"/>
  <c r="I44" i="7"/>
  <c r="J44" i="7"/>
  <c r="K44" i="7" s="1"/>
  <c r="I45" i="7"/>
  <c r="J45" i="7"/>
  <c r="K45" i="7" s="1"/>
  <c r="I46" i="7"/>
  <c r="J46" i="7"/>
  <c r="K46" i="7" s="1"/>
  <c r="I48" i="7"/>
  <c r="J48" i="7"/>
  <c r="K48" i="7" s="1"/>
  <c r="I50" i="7"/>
  <c r="J50" i="7"/>
  <c r="K50" i="7" s="1"/>
  <c r="I29" i="7"/>
  <c r="J29" i="7"/>
  <c r="K29" i="7" s="1"/>
  <c r="I30" i="7"/>
  <c r="J30" i="7"/>
  <c r="K30" i="7" s="1"/>
  <c r="I31" i="7"/>
  <c r="J31" i="7"/>
  <c r="K31" i="7" s="1"/>
  <c r="I28" i="7" l="1"/>
  <c r="J28" i="7"/>
  <c r="K28" i="7" s="1"/>
  <c r="I32" i="7"/>
  <c r="J32" i="7"/>
  <c r="K32" i="7" s="1"/>
  <c r="I33" i="7"/>
  <c r="J33" i="7"/>
  <c r="K33" i="7" s="1"/>
  <c r="I34" i="7"/>
  <c r="J34" i="7"/>
  <c r="K34" i="7" s="1"/>
  <c r="I35" i="7"/>
  <c r="J35" i="7"/>
  <c r="K35" i="7" s="1"/>
  <c r="I19" i="7"/>
  <c r="J19" i="7"/>
  <c r="K19" i="7" s="1"/>
  <c r="I20" i="7"/>
  <c r="J20" i="7"/>
  <c r="K20" i="7" s="1"/>
  <c r="K16" i="7" l="1"/>
  <c r="I16" i="7"/>
  <c r="I17" i="7"/>
  <c r="J17" i="7"/>
  <c r="K17" i="7" s="1"/>
  <c r="J15" i="7"/>
  <c r="K15" i="7" s="1"/>
  <c r="I15" i="7"/>
  <c r="J14" i="7"/>
  <c r="K14" i="7" s="1"/>
  <c r="I14" i="7"/>
  <c r="J26" i="7" l="1"/>
  <c r="I26" i="7"/>
  <c r="J25" i="7"/>
  <c r="I25" i="7"/>
  <c r="K25" i="7" l="1"/>
  <c r="J23" i="7"/>
  <c r="K26" i="7"/>
  <c r="J70" i="7"/>
  <c r="J67" i="7" s="1"/>
  <c r="I70" i="7"/>
  <c r="I11" i="7"/>
  <c r="K11" i="7"/>
  <c r="I12" i="7"/>
  <c r="I13" i="7"/>
  <c r="J12" i="7"/>
  <c r="J13" i="7"/>
  <c r="K13" i="7" s="1"/>
  <c r="J9" i="7" l="1"/>
  <c r="K70" i="7"/>
  <c r="K12" i="7"/>
</calcChain>
</file>

<file path=xl/sharedStrings.xml><?xml version="1.0" encoding="utf-8"?>
<sst xmlns="http://schemas.openxmlformats.org/spreadsheetml/2006/main" count="390" uniqueCount="180">
  <si>
    <t>FOMIN</t>
  </si>
  <si>
    <t>Comentarios</t>
  </si>
  <si>
    <t>ESTATUS Pendiente/Proceso Adj/Cancelado</t>
  </si>
  <si>
    <t>% BID / FOMIN</t>
  </si>
  <si>
    <t>% LOCAL / OTRO</t>
  </si>
  <si>
    <t>Terminación Contrato</t>
  </si>
  <si>
    <t xml:space="preserve"> </t>
  </si>
  <si>
    <t>Plan de Adquisiciones</t>
  </si>
  <si>
    <t>Costo Estimado          (US$)</t>
  </si>
  <si>
    <t>Fechas Estimadas</t>
  </si>
  <si>
    <t xml:space="preserve">Públicación Anuncio </t>
  </si>
  <si>
    <t>2. Servicios de Consultoría</t>
  </si>
  <si>
    <t>%</t>
  </si>
  <si>
    <t>No. Referencia POA</t>
  </si>
  <si>
    <t>1. Bienes</t>
  </si>
  <si>
    <t>No. Item</t>
  </si>
  <si>
    <t>2. Servicios Diferentes de Consultorías</t>
  </si>
  <si>
    <t xml:space="preserve">Sector:       Público        Privado </t>
  </si>
  <si>
    <t>Descripción de Adquisiciones (1)</t>
  </si>
  <si>
    <t>Componente 1</t>
  </si>
  <si>
    <t>Componente 2</t>
  </si>
  <si>
    <t>Método de Adquisiciones (2)</t>
  </si>
  <si>
    <t>Revisión                      (Ex-ante / Ex-post) (3)</t>
  </si>
  <si>
    <t>Local</t>
  </si>
  <si>
    <t>Revisión Técnica del JEP (4)</t>
  </si>
  <si>
    <r>
      <rPr>
        <b/>
        <sz val="8"/>
        <rFont val="Cambria"/>
        <family val="1"/>
        <scheme val="major"/>
      </rPr>
      <t>(1)</t>
    </r>
    <r>
      <rPr>
        <sz val="10"/>
        <rFont val="Cambria"/>
        <family val="1"/>
        <scheme val="major"/>
      </rPr>
      <t xml:space="preserve"> Se recomienda el agrupamiento de adquisiciones de naturaleza similar tales como equipos informáticos, mobiliario, publicaciones. pasajes, etc. Si hubiesen grupos de contratos individuales similares que van a ser ejecutados.  Por ejemplo: En un proyecto de promoción de exportaciones que incluye viajes para participar en ferias, se pondría un ítem que diría “Pasajes aéreos Ferias", el valor total estimado en US$ 5 mil y una explicación en la columna Comentarios: “Este es un agrupamiento de aproximadamente 4 pasajes para participar en ferias de la región durante el año X y X1.</t>
    </r>
  </si>
  <si>
    <r>
      <rPr>
        <b/>
        <sz val="8"/>
        <rFont val="Cambria"/>
        <family val="1"/>
        <scheme val="major"/>
      </rPr>
      <t>(2)</t>
    </r>
    <r>
      <rPr>
        <b/>
        <sz val="10"/>
        <rFont val="Cambria"/>
        <family val="1"/>
        <scheme val="major"/>
      </rPr>
      <t xml:space="preserve"> Firmas de Consultoría: </t>
    </r>
    <r>
      <rPr>
        <sz val="10"/>
        <rFont val="Cambria"/>
        <family val="1"/>
        <scheme val="major"/>
      </rPr>
      <t xml:space="preserve">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</si>
  <si>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sz val="8"/>
        <rFont val="Cambria"/>
        <family val="1"/>
        <scheme val="major"/>
      </rPr>
      <t>(2)</t>
    </r>
    <r>
      <rPr>
        <b/>
        <sz val="10"/>
        <rFont val="Cambria"/>
        <family val="1"/>
        <scheme val="major"/>
      </rPr>
      <t xml:space="preserve">Bienes y Obras: </t>
    </r>
    <r>
      <rPr>
        <sz val="10"/>
        <rFont val="Cambria"/>
        <family val="1"/>
        <scheme val="major"/>
      </rPr>
      <t xml:space="preserve">LP  : Licitación Pública;  CP Comparación de Precios;  CD: Contratación Directa  </t>
    </r>
  </si>
  <si>
    <r>
      <rPr>
        <b/>
        <sz val="10"/>
        <rFont val="Cambria"/>
        <family val="1"/>
        <scheme val="major"/>
      </rPr>
      <t xml:space="preserve">
</t>
    </r>
    <r>
      <rPr>
        <b/>
        <sz val="8"/>
        <rFont val="Cambria"/>
        <family val="1"/>
        <scheme val="major"/>
      </rPr>
      <t>(2)</t>
    </r>
    <r>
      <rPr>
        <b/>
        <sz val="10"/>
        <rFont val="Cambria"/>
        <family val="1"/>
        <scheme val="major"/>
      </rPr>
      <t>Consultores Individuales</t>
    </r>
    <r>
      <rPr>
        <sz val="10"/>
        <rFont val="Cambria"/>
        <family val="1"/>
        <scheme val="major"/>
      </rPr>
      <t>: CCIN: Selección basada en la Comparación de Calificaciones Consultor Individual ; SD: Selección Directa</t>
    </r>
  </si>
  <si>
    <r>
      <t xml:space="preserve">
</t>
    </r>
    <r>
      <rPr>
        <b/>
        <sz val="8"/>
        <rFont val="Cambria"/>
        <family val="1"/>
        <scheme val="major"/>
      </rPr>
      <t>(3)</t>
    </r>
    <r>
      <rPr>
        <b/>
        <sz val="10"/>
        <rFont val="Cambria"/>
        <family val="1"/>
        <scheme val="major"/>
      </rPr>
      <t xml:space="preserve"> Revisión ex ante/ ex post:</t>
    </r>
    <r>
      <rPr>
        <sz val="10"/>
        <rFont val="Cambria"/>
        <family val="1"/>
        <scheme val="major"/>
      </rPr>
      <t xml:space="preserve"> En general, dependiendo de la capacidad institucional y el nivel de riesgo asociados a las adquisiciones la modalidad estándar es revisión ex post. Para procesos críticos o complejos podrá establecerse la revisión ex-ante</t>
    </r>
  </si>
  <si>
    <r>
      <rPr>
        <b/>
        <sz val="10"/>
        <rFont val="Cambria"/>
        <family val="1"/>
        <scheme val="major"/>
      </rPr>
      <t xml:space="preserve">
</t>
    </r>
    <r>
      <rPr>
        <b/>
        <sz val="8"/>
        <rFont val="Cambria"/>
        <family val="1"/>
        <scheme val="major"/>
      </rPr>
      <t>(4)</t>
    </r>
    <r>
      <rPr>
        <b/>
        <sz val="10"/>
        <rFont val="Cambria"/>
        <family val="1"/>
        <scheme val="major"/>
      </rPr>
      <t xml:space="preserve"> Revisión técnica:</t>
    </r>
    <r>
      <rPr>
        <sz val="10"/>
        <rFont val="Cambria"/>
        <family val="1"/>
        <scheme val="major"/>
      </rPr>
      <t xml:space="preserve"> Esta columna será utilizada por el JEP para definir aquellas adquisiciones que considere "críticas" o "complejas" que requieran la revisión ex ante de los términos de referencia, especificaciones técnicas, informes, productos, u otros.</t>
    </r>
  </si>
  <si>
    <t>Total</t>
  </si>
  <si>
    <t>Componente 3</t>
  </si>
  <si>
    <t xml:space="preserve">Nombre del Proyecto: Proyecto Inclusión de Recolectores de Base en los Sistemas de Gestión Integral de Residuos Sólidos Reciclables </t>
  </si>
  <si>
    <t>Número del Proyecto: ATN/ME-14849-DR</t>
  </si>
  <si>
    <t>Entidad Ejecutora: Red Nacional de Apoyo Empresarial a la Protección Ambiental (ECORED)</t>
  </si>
  <si>
    <t>2.5.1</t>
  </si>
  <si>
    <t>Compra de triciclos</t>
  </si>
  <si>
    <t>2.5.2</t>
  </si>
  <si>
    <t>Compra de Uniformes (2 juegos por casa recolector)</t>
  </si>
  <si>
    <t>2.5.3</t>
  </si>
  <si>
    <t>Compras de implentos de seguridad laboral</t>
  </si>
  <si>
    <t>2.6.2</t>
  </si>
  <si>
    <t>Acondicionamiento de Centro de Acopio</t>
  </si>
  <si>
    <t>2.6.3</t>
  </si>
  <si>
    <t>Equipos para el Centro de Acopio</t>
  </si>
  <si>
    <t>2.8.5</t>
  </si>
  <si>
    <t>Identificación para miembros del Movimiento (Carnets, gorras y polos)</t>
  </si>
  <si>
    <t>2.8.7</t>
  </si>
  <si>
    <t>Brochures del Movimiento</t>
  </si>
  <si>
    <t>3.1.6</t>
  </si>
  <si>
    <t>Chalecos y gorras de voluntarios</t>
  </si>
  <si>
    <t>Determinación Situación Actual de Manejo de residuos y reciclaje en la ciudad</t>
  </si>
  <si>
    <t>1.3.1</t>
  </si>
  <si>
    <t>2.4.2</t>
  </si>
  <si>
    <t>2.4.3</t>
  </si>
  <si>
    <t>2.4.4</t>
  </si>
  <si>
    <t>Reuniones de seguimiento</t>
  </si>
  <si>
    <t>Gastos de Constitución Cooperativa</t>
  </si>
  <si>
    <t>2.2.1</t>
  </si>
  <si>
    <t>Contratación de Experto para facilitar los cursos</t>
  </si>
  <si>
    <t>2.2.2</t>
  </si>
  <si>
    <t>Entrenamiento a faciltadores para talleres a recolectores</t>
  </si>
  <si>
    <t>2.2.3</t>
  </si>
  <si>
    <t>Cursos  dictados por equipo local (hospedajes, traslados)</t>
  </si>
  <si>
    <t>2.2.4</t>
  </si>
  <si>
    <t>Impresión de materiales de módulos</t>
  </si>
  <si>
    <t>2.2.5</t>
  </si>
  <si>
    <t>Materiales para Curso, lugar, traslados y refrigerios</t>
  </si>
  <si>
    <t>Taller sobre inventario de programas públicos y privados de educación, alimentación, salud y trabajo disponible y disponibilidad de inserción en los mismos</t>
  </si>
  <si>
    <t>2.6.4</t>
  </si>
  <si>
    <t>Operación y Mantenimiento del Centro de Acopio</t>
  </si>
  <si>
    <t>2.8.1</t>
  </si>
  <si>
    <t>2.8.2</t>
  </si>
  <si>
    <t>2.8.3</t>
  </si>
  <si>
    <t>Visitas de seguimiento a las distintas asociaciones (transportes, viáticos, comunicaciones y alojamientos)</t>
  </si>
  <si>
    <t>2.8.4</t>
  </si>
  <si>
    <t>Encuentros de seguimiento a 6 y 12 meses de la planificación</t>
  </si>
  <si>
    <t>2.9.1</t>
  </si>
  <si>
    <t>Encuentro/Taller para organizaciones que trabajan el tema de reciclaje incusivo en el país</t>
  </si>
  <si>
    <t>2.9.2</t>
  </si>
  <si>
    <t>Taller sobre Responsabilidad Extendida del Productor</t>
  </si>
  <si>
    <t>2.9.3</t>
  </si>
  <si>
    <t>Articulación de agrupaciones de recolectores de base y recicladores</t>
  </si>
  <si>
    <t>2.9.4</t>
  </si>
  <si>
    <t>Actividades de sensibilización de la Red Dore en el Distrito Nacional</t>
  </si>
  <si>
    <t>Exploración de Ideas de Negocios y Valor Agregado a los residuos reciclables</t>
  </si>
  <si>
    <t>Hacer Registros Legales del Movimiento Nacional de Recicladores de la República Dominicana</t>
  </si>
  <si>
    <t>Apoyo en redes de Comunicación para el MNRRD</t>
  </si>
  <si>
    <t>3.1.1</t>
  </si>
  <si>
    <t>3.1.3</t>
  </si>
  <si>
    <t>Capacitaciones al equipo de Voluntarios, supervisores y sensibilizadores contratados</t>
  </si>
  <si>
    <t>3.1.4</t>
  </si>
  <si>
    <t>Supervisión de Campañas de Sensibilización y sensibilizadores durante 6 meses</t>
  </si>
  <si>
    <t>3.1.5</t>
  </si>
  <si>
    <t>3.1.7</t>
  </si>
  <si>
    <t>3.2.1</t>
  </si>
  <si>
    <t>3.2.2</t>
  </si>
  <si>
    <t>3.2.5</t>
  </si>
  <si>
    <t>3.3.1</t>
  </si>
  <si>
    <t>3.3.2</t>
  </si>
  <si>
    <t>3.3.5</t>
  </si>
  <si>
    <t>Preparación Campaña de Comunicación para sensibilización en casas (diseño,  de materiales gráficos)</t>
  </si>
  <si>
    <t>Refrigerios y traslados campaña de sensibilización casa x casa</t>
  </si>
  <si>
    <t>Contratación de autoparlantes para sensibilización</t>
  </si>
  <si>
    <t>Gastos de Levantamiento Inicial y Formulación del Plan en escuelas (Traslados y materiales)</t>
  </si>
  <si>
    <t>Diseño de materiales gráficos escuelas</t>
  </si>
  <si>
    <t>Gastos en charlas de capacitación en escuelas (materiales, refrigerios y traslados)</t>
  </si>
  <si>
    <t>Gastos de Levantamiento Inicial y Formulación del Plan empresas (Traslados y materiales)</t>
  </si>
  <si>
    <t>Diseño de materiales gráficos empresas</t>
  </si>
  <si>
    <t>Gastos en charlas de capacitación a empleados empresas (materiales, refrigerios y traslados)</t>
  </si>
  <si>
    <t>Componente 4</t>
  </si>
  <si>
    <t>Infografía (diseño e impresión)</t>
  </si>
  <si>
    <t>Evento de cierre del proyecto</t>
  </si>
  <si>
    <t>Unidad de Ejecución del Proyecto</t>
  </si>
  <si>
    <t>1.3.2</t>
  </si>
  <si>
    <t>Estudio diagnóstico para revisar los marcos legales y mesas de diálogo para discusión de resultados</t>
  </si>
  <si>
    <t>2.4.1</t>
  </si>
  <si>
    <t>2.4.5</t>
  </si>
  <si>
    <t>2.5.4</t>
  </si>
  <si>
    <t>2.6.5</t>
  </si>
  <si>
    <t>Asesoría en Planificacion estratégica de cooperativas, seguimiento operativo de rutas, propuestas de mejoras y monitoreo</t>
  </si>
  <si>
    <t>Contratación Asesoría Legal Cooperativas</t>
  </si>
  <si>
    <t>3.3.6</t>
  </si>
  <si>
    <t>3.3.7</t>
  </si>
  <si>
    <t>Encargado comunicaciones</t>
  </si>
  <si>
    <t>Consultoría de sensibilización</t>
  </si>
  <si>
    <t>Estudio de Caso (diseño e impresión)</t>
  </si>
  <si>
    <t>Audiovisual</t>
  </si>
  <si>
    <t>Apoyo Administrativo</t>
  </si>
  <si>
    <t>CP</t>
  </si>
  <si>
    <t>CD</t>
  </si>
  <si>
    <t xml:space="preserve">Elaboración del Plan de Manejo Integral de Residuos Sólidos </t>
  </si>
  <si>
    <t>CCIN</t>
  </si>
  <si>
    <t xml:space="preserve">Consultoría para formalización </t>
  </si>
  <si>
    <t>Ex-post</t>
  </si>
  <si>
    <t>Taller sobre Mercado de reciclaje con Inclusión económica y social de los recolectores</t>
  </si>
  <si>
    <t>Reuniones de Inicio, explicación del proceso a recolectores</t>
  </si>
  <si>
    <t>En proceso</t>
  </si>
  <si>
    <t>Reuniones de educación cooperativa y conformación</t>
  </si>
  <si>
    <t>Dic 2016</t>
  </si>
  <si>
    <t>Pendiente</t>
  </si>
  <si>
    <t>Ex-ante</t>
  </si>
  <si>
    <t>2.8.8</t>
  </si>
  <si>
    <t>2.8.6</t>
  </si>
  <si>
    <t>Preparado por: Mariely Ponciano Pichardo</t>
  </si>
  <si>
    <t>Coordinador del Proyecto</t>
  </si>
  <si>
    <t>Seguimiento de rutas en campo en cada municipio (3 consultores, 1 por cada municipio)</t>
  </si>
  <si>
    <t>3.4.1</t>
  </si>
  <si>
    <t>Misión a visitar otro proyecto IRR (recicladores, funcionarios municipales y Ministerio Ambiente) 8 personas</t>
  </si>
  <si>
    <t>Ex-Ante</t>
  </si>
  <si>
    <t>3.1.2/3.2.3/3.3.3</t>
  </si>
  <si>
    <t>Impresiones (de materiales  sensibilización, centros educativos y empresas)</t>
  </si>
  <si>
    <t xml:space="preserve">3.2.4/3.3.4 </t>
  </si>
  <si>
    <t>Compra de Zafacones escuelas y empresas</t>
  </si>
  <si>
    <t>Pagos de Impuestos de Ley</t>
  </si>
  <si>
    <t>Pago de Impuestos y tasas de Ley</t>
  </si>
  <si>
    <t>Paloma Roldan</t>
  </si>
  <si>
    <t>SCC</t>
  </si>
  <si>
    <t>Proceso</t>
  </si>
  <si>
    <t>Coca Cola y otras empresas</t>
  </si>
  <si>
    <t xml:space="preserve">Coca Cola </t>
  </si>
  <si>
    <t>Empresas Privadas</t>
  </si>
  <si>
    <t>Finalizado</t>
  </si>
  <si>
    <t>Coca Cola</t>
  </si>
  <si>
    <t>Coca Cola y Ayuntamientos</t>
  </si>
  <si>
    <t>Personas que hayan realizado el entrenamiento</t>
  </si>
  <si>
    <t xml:space="preserve">Proceso  </t>
  </si>
  <si>
    <t>Ayuntamientos</t>
  </si>
  <si>
    <t>Contrapartida ECORED, especie</t>
  </si>
  <si>
    <t>Ciudad Saludable</t>
  </si>
  <si>
    <t>Izarelly Rosillo</t>
  </si>
  <si>
    <t>ECORED</t>
  </si>
  <si>
    <t>Dic 14</t>
  </si>
  <si>
    <t>Encuentro de Planificación Estratégica para el Movimiento (2 días con todas las asociaciones afiliadas)</t>
  </si>
  <si>
    <t xml:space="preserve">Proceso </t>
  </si>
  <si>
    <t>Seguirá ejerciendo sus funciones la persona que coordina el programa de reciclaje en la actualidad:Mariely Ponciano. Las cargas sociales serán asumidas por ECORED</t>
  </si>
  <si>
    <t>Fecha: 9 de marzo 2016</t>
  </si>
  <si>
    <t>Período del Plan: Enero 2016 - Diciembre 2016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</si>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</sst>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8"/>
      <name val="Verdana"/>
      <family val="2"/>
    </font>
    <font>
      <b/>
      <sz val="12"/>
      <name val="Times New Roman"/>
      <family val="1"/>
    </font>
    <font>
      <sz val="11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Cambria"/>
      <family val="1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1"/>
      <name val="Cambria"/>
      <family val="1"/>
      <scheme val="major"/>
    </font>
    <font>
      <sz val="10"/>
      <color rgb="FFFFFF99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2"/>
      <name val="Cambria"/>
      <family val="1"/>
    </font>
    <font>
      <b/>
      <sz val="8"/>
      <name val="Cambria"/>
      <family val="1"/>
      <scheme val="major"/>
    </font>
    <font>
      <sz val="10"/>
      <name val="Verdana"/>
      <family val="2"/>
    </font>
    <font>
      <sz val="11"/>
      <color theme="1"/>
      <name val="Verdana"/>
      <family val="2"/>
    </font>
    <font>
      <sz val="14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2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12" fillId="0" borderId="3" xfId="0" applyFont="1" applyBorder="1" applyAlignment="1">
      <alignment horizontal="left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9" fontId="12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wrapText="1"/>
    </xf>
    <xf numFmtId="164" fontId="9" fillId="2" borderId="18" xfId="0" applyNumberFormat="1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9" xfId="0" applyNumberFormat="1" applyFont="1" applyFill="1" applyBorder="1" applyAlignment="1">
      <alignment horizont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wrapText="1"/>
    </xf>
    <xf numFmtId="164" fontId="19" fillId="2" borderId="19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164" fontId="21" fillId="2" borderId="16" xfId="0" applyNumberFormat="1" applyFont="1" applyFill="1" applyBorder="1" applyAlignment="1">
      <alignment horizontal="center" wrapText="1"/>
    </xf>
    <xf numFmtId="164" fontId="21" fillId="2" borderId="17" xfId="0" applyNumberFormat="1" applyFont="1" applyFill="1" applyBorder="1" applyAlignment="1">
      <alignment horizontal="center" wrapText="1"/>
    </xf>
    <xf numFmtId="0" fontId="15" fillId="0" borderId="0" xfId="0" applyFont="1" applyBorder="1" applyAlignment="1"/>
    <xf numFmtId="0" fontId="10" fillId="0" borderId="6" xfId="0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9" fillId="2" borderId="18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17" fillId="0" borderId="46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12" xfId="0" applyFont="1" applyBorder="1" applyAlignment="1"/>
    <xf numFmtId="0" fontId="11" fillId="0" borderId="33" xfId="0" applyFont="1" applyBorder="1" applyAlignment="1"/>
    <xf numFmtId="0" fontId="0" fillId="0" borderId="5" xfId="0" applyBorder="1"/>
    <xf numFmtId="0" fontId="0" fillId="0" borderId="2" xfId="0" applyBorder="1"/>
    <xf numFmtId="0" fontId="0" fillId="0" borderId="35" xfId="0" applyBorder="1"/>
    <xf numFmtId="0" fontId="23" fillId="0" borderId="32" xfId="0" applyFont="1" applyBorder="1" applyAlignment="1">
      <alignment wrapText="1"/>
    </xf>
    <xf numFmtId="0" fontId="10" fillId="0" borderId="9" xfId="0" applyFont="1" applyBorder="1" applyAlignment="1"/>
    <xf numFmtId="0" fontId="10" fillId="0" borderId="0" xfId="0" applyFont="1" applyBorder="1" applyAlignment="1"/>
    <xf numFmtId="4" fontId="12" fillId="0" borderId="20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4" fontId="6" fillId="2" borderId="18" xfId="0" applyNumberFormat="1" applyFont="1" applyFill="1" applyBorder="1" applyAlignment="1">
      <alignment horizontal="right" wrapText="1"/>
    </xf>
    <xf numFmtId="4" fontId="12" fillId="0" borderId="2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4" fontId="12" fillId="0" borderId="21" xfId="0" applyNumberFormat="1" applyFont="1" applyFill="1" applyBorder="1" applyAlignment="1">
      <alignment horizontal="right" vertical="center" wrapText="1"/>
    </xf>
    <xf numFmtId="4" fontId="18" fillId="2" borderId="18" xfId="0" applyNumberFormat="1" applyFont="1" applyFill="1" applyBorder="1" applyAlignment="1">
      <alignment horizontal="right" vertical="center" wrapText="1"/>
    </xf>
    <xf numFmtId="0" fontId="17" fillId="0" borderId="45" xfId="0" applyFont="1" applyFill="1" applyBorder="1" applyAlignment="1">
      <alignment horizontal="right" vertical="top" wrapText="1"/>
    </xf>
    <xf numFmtId="4" fontId="17" fillId="0" borderId="27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2" fillId="0" borderId="2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38" xfId="0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right" vertical="top" wrapText="1"/>
    </xf>
    <xf numFmtId="0" fontId="12" fillId="0" borderId="39" xfId="0" applyFont="1" applyFill="1" applyBorder="1" applyAlignment="1">
      <alignment horizontal="right" vertical="top" wrapText="1"/>
    </xf>
    <xf numFmtId="0" fontId="12" fillId="0" borderId="40" xfId="0" applyFont="1" applyFill="1" applyBorder="1" applyAlignment="1">
      <alignment horizontal="right" vertical="top" wrapText="1"/>
    </xf>
    <xf numFmtId="0" fontId="17" fillId="0" borderId="38" xfId="0" applyFont="1" applyFill="1" applyBorder="1" applyAlignment="1">
      <alignment horizontal="right" vertical="center" wrapText="1"/>
    </xf>
    <xf numFmtId="0" fontId="17" fillId="0" borderId="39" xfId="0" applyFont="1" applyFill="1" applyBorder="1" applyAlignment="1">
      <alignment horizontal="right" vertical="center" wrapText="1"/>
    </xf>
    <xf numFmtId="0" fontId="17" fillId="0" borderId="39" xfId="0" applyFont="1" applyFill="1" applyBorder="1" applyAlignment="1">
      <alignment horizontal="right" vertical="top" wrapText="1"/>
    </xf>
    <xf numFmtId="0" fontId="17" fillId="0" borderId="41" xfId="0" applyFont="1" applyFill="1" applyBorder="1" applyAlignment="1">
      <alignment horizontal="right" vertical="top" wrapText="1"/>
    </xf>
    <xf numFmtId="4" fontId="21" fillId="2" borderId="16" xfId="0" applyNumberFormat="1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center" vertical="top" wrapText="1"/>
    </xf>
    <xf numFmtId="17" fontId="25" fillId="0" borderId="20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4" fontId="12" fillId="4" borderId="20" xfId="0" applyNumberFormat="1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3" fontId="12" fillId="4" borderId="20" xfId="0" applyNumberFormat="1" applyFont="1" applyFill="1" applyBorder="1" applyAlignment="1">
      <alignment horizontal="right" vertical="center" wrapText="1"/>
    </xf>
    <xf numFmtId="9" fontId="12" fillId="4" borderId="20" xfId="0" applyNumberFormat="1" applyFont="1" applyFill="1" applyBorder="1" applyAlignment="1">
      <alignment horizontal="center" vertical="center" wrapText="1"/>
    </xf>
    <xf numFmtId="17" fontId="25" fillId="4" borderId="20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right" vertical="center" wrapText="1"/>
    </xf>
    <xf numFmtId="0" fontId="27" fillId="0" borderId="0" xfId="0" applyFont="1" applyBorder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9" fillId="2" borderId="44" xfId="0" applyNumberFormat="1" applyFont="1" applyFill="1" applyBorder="1" applyAlignment="1">
      <alignment horizontal="left" wrapText="1"/>
    </xf>
    <xf numFmtId="164" fontId="9" fillId="2" borderId="47" xfId="0" applyNumberFormat="1" applyFont="1" applyFill="1" applyBorder="1" applyAlignment="1">
      <alignment horizontal="left" wrapText="1"/>
    </xf>
    <xf numFmtId="164" fontId="9" fillId="2" borderId="42" xfId="0" applyNumberFormat="1" applyFont="1" applyFill="1" applyBorder="1" applyAlignment="1">
      <alignment horizontal="left" wrapText="1"/>
    </xf>
    <xf numFmtId="0" fontId="7" fillId="3" borderId="2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2" borderId="44" xfId="0" applyFont="1" applyFill="1" applyBorder="1" applyAlignment="1">
      <alignment horizontal="right"/>
    </xf>
    <xf numFmtId="0" fontId="3" fillId="2" borderId="42" xfId="0" applyFont="1" applyFill="1" applyBorder="1" applyAlignment="1">
      <alignment horizontal="right"/>
    </xf>
    <xf numFmtId="0" fontId="14" fillId="0" borderId="0" xfId="0" applyFont="1" applyAlignment="1">
      <alignment vertical="top" wrapText="1"/>
    </xf>
    <xf numFmtId="0" fontId="22" fillId="2" borderId="31" xfId="0" applyFont="1" applyFill="1" applyBorder="1" applyAlignment="1">
      <alignment horizontal="left"/>
    </xf>
    <xf numFmtId="0" fontId="22" fillId="2" borderId="18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</xdr:colOff>
      <xdr:row>1</xdr:row>
      <xdr:rowOff>40480</xdr:rowOff>
    </xdr:from>
    <xdr:to>
      <xdr:col>2</xdr:col>
      <xdr:colOff>693646</xdr:colOff>
      <xdr:row>3</xdr:row>
      <xdr:rowOff>211930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181" y="588168"/>
          <a:ext cx="1219903" cy="826293"/>
        </a:xfrm>
        <a:prstGeom prst="rect">
          <a:avLst/>
        </a:prstGeom>
      </xdr:spPr>
    </xdr:pic>
    <xdr:clientData/>
  </xdr:twoCellAnchor>
  <xdr:twoCellAnchor>
    <xdr:from>
      <xdr:col>15</xdr:col>
      <xdr:colOff>552450</xdr:colOff>
      <xdr:row>1</xdr:row>
      <xdr:rowOff>95250</xdr:rowOff>
    </xdr:from>
    <xdr:to>
      <xdr:col>15</xdr:col>
      <xdr:colOff>714376</xdr:colOff>
      <xdr:row>1</xdr:row>
      <xdr:rowOff>247650</xdr:rowOff>
    </xdr:to>
    <xdr:sp macro="" textlink="">
      <xdr:nvSpPr>
        <xdr:cNvPr id="2" name="Rectangle 1"/>
        <xdr:cNvSpPr/>
      </xdr:nvSpPr>
      <xdr:spPr>
        <a:xfrm>
          <a:off x="18183225" y="523875"/>
          <a:ext cx="161926" cy="152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15</xdr:col>
      <xdr:colOff>1362075</xdr:colOff>
      <xdr:row>1</xdr:row>
      <xdr:rowOff>85725</xdr:rowOff>
    </xdr:from>
    <xdr:to>
      <xdr:col>15</xdr:col>
      <xdr:colOff>1514474</xdr:colOff>
      <xdr:row>1</xdr:row>
      <xdr:rowOff>238125</xdr:rowOff>
    </xdr:to>
    <xdr:sp macro="" textlink="">
      <xdr:nvSpPr>
        <xdr:cNvPr id="4" name="Rectangle 3"/>
        <xdr:cNvSpPr/>
      </xdr:nvSpPr>
      <xdr:spPr>
        <a:xfrm>
          <a:off x="18992850" y="514350"/>
          <a:ext cx="152399" cy="1524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tabSelected="1" view="pageBreakPreview" topLeftCell="A74" zoomScale="75" zoomScaleNormal="95" zoomScaleSheetLayoutView="75" workbookViewId="0">
      <selection activeCell="F88" sqref="F88"/>
    </sheetView>
  </sheetViews>
  <sheetFormatPr defaultColWidth="9.140625" defaultRowHeight="12.75" x14ac:dyDescent="0.2"/>
  <cols>
    <col min="3" max="3" width="13" style="68" customWidth="1"/>
    <col min="4" max="4" width="49.140625" customWidth="1"/>
    <col min="5" max="5" width="14.28515625" style="68" customWidth="1"/>
    <col min="6" max="6" width="20.140625" customWidth="1"/>
    <col min="7" max="7" width="21.42578125" customWidth="1"/>
    <col min="8" max="8" width="15.7109375" style="68" customWidth="1"/>
    <col min="9" max="9" width="10" bestFit="1" customWidth="1"/>
    <col min="10" max="10" width="12.140625" style="68" customWidth="1"/>
    <col min="11" max="11" width="8.7109375" customWidth="1"/>
    <col min="12" max="12" width="14.42578125" customWidth="1"/>
    <col min="13" max="13" width="14.28515625" customWidth="1"/>
    <col min="14" max="14" width="17.5703125" customWidth="1"/>
    <col min="15" max="15" width="32.7109375" customWidth="1"/>
    <col min="16" max="16" width="35.7109375" customWidth="1"/>
  </cols>
  <sheetData>
    <row r="1" spans="2:16" ht="43.5" customHeight="1" thickBot="1" x14ac:dyDescent="0.5">
      <c r="C1" s="124" t="s">
        <v>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16" s="1" customFormat="1" ht="29.25" customHeight="1" x14ac:dyDescent="0.3">
      <c r="B2" s="51"/>
      <c r="C2" s="74" t="s">
        <v>6</v>
      </c>
      <c r="D2" s="35" t="s">
        <v>33</v>
      </c>
      <c r="E2" s="57"/>
      <c r="F2" s="54"/>
      <c r="G2" s="54"/>
      <c r="H2" s="57"/>
      <c r="I2" s="54"/>
      <c r="J2" s="57"/>
      <c r="K2" s="54"/>
      <c r="L2" s="54"/>
      <c r="M2" s="54"/>
      <c r="N2" s="54"/>
      <c r="O2" s="54"/>
      <c r="P2" s="53" t="s">
        <v>17</v>
      </c>
    </row>
    <row r="3" spans="2:16" s="1" customFormat="1" ht="22.5" x14ac:dyDescent="0.3">
      <c r="B3" s="50"/>
      <c r="C3" s="75"/>
      <c r="D3" s="35" t="s">
        <v>34</v>
      </c>
      <c r="E3" s="58"/>
      <c r="F3" s="55"/>
      <c r="G3" s="55"/>
      <c r="H3" s="58"/>
      <c r="I3" s="55"/>
      <c r="J3" s="58"/>
      <c r="K3" s="55"/>
      <c r="L3" s="55"/>
      <c r="M3" s="55"/>
      <c r="N3" s="55"/>
      <c r="O3" s="55"/>
      <c r="P3" s="36"/>
    </row>
    <row r="4" spans="2:16" s="1" customFormat="1" ht="22.5" x14ac:dyDescent="0.3">
      <c r="B4" s="3"/>
      <c r="C4" s="58"/>
      <c r="D4" s="35" t="s">
        <v>35</v>
      </c>
      <c r="E4" s="58"/>
      <c r="F4" s="55"/>
      <c r="G4" s="55"/>
      <c r="H4" s="58"/>
      <c r="I4" s="55"/>
      <c r="J4" s="58"/>
      <c r="K4" s="55"/>
      <c r="L4" s="55"/>
      <c r="M4" s="55"/>
      <c r="N4" s="55"/>
      <c r="O4" s="55"/>
      <c r="P4" s="36"/>
    </row>
    <row r="5" spans="2:16" s="1" customFormat="1" ht="22.5" x14ac:dyDescent="0.3">
      <c r="B5" s="3"/>
      <c r="C5" s="58"/>
      <c r="D5" s="97" t="s">
        <v>178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36"/>
    </row>
    <row r="6" spans="2:16" s="1" customFormat="1" ht="16.5" thickBot="1" x14ac:dyDescent="0.3">
      <c r="B6" s="52"/>
      <c r="C6" s="76"/>
      <c r="D6" s="48"/>
      <c r="E6" s="59"/>
      <c r="F6" s="48"/>
      <c r="G6" s="48"/>
      <c r="H6" s="59"/>
      <c r="I6" s="48"/>
      <c r="J6" s="59"/>
      <c r="K6" s="48"/>
      <c r="L6" s="48"/>
      <c r="M6" s="48"/>
      <c r="N6" s="48"/>
      <c r="O6" s="48"/>
      <c r="P6" s="49"/>
    </row>
    <row r="7" spans="2:16" ht="12.75" customHeight="1" x14ac:dyDescent="0.2">
      <c r="B7" s="104" t="s">
        <v>15</v>
      </c>
      <c r="C7" s="104" t="s">
        <v>13</v>
      </c>
      <c r="D7" s="117" t="s">
        <v>18</v>
      </c>
      <c r="E7" s="119" t="s">
        <v>8</v>
      </c>
      <c r="F7" s="121" t="s">
        <v>21</v>
      </c>
      <c r="G7" s="119" t="s">
        <v>22</v>
      </c>
      <c r="H7" s="119" t="s">
        <v>0</v>
      </c>
      <c r="I7" s="121" t="s">
        <v>12</v>
      </c>
      <c r="J7" s="119" t="s">
        <v>23</v>
      </c>
      <c r="K7" s="121" t="s">
        <v>12</v>
      </c>
      <c r="L7" s="112" t="s">
        <v>9</v>
      </c>
      <c r="M7" s="113"/>
      <c r="N7" s="37"/>
      <c r="O7" s="119" t="s">
        <v>2</v>
      </c>
      <c r="P7" s="121" t="s">
        <v>1</v>
      </c>
    </row>
    <row r="8" spans="2:16" ht="53.25" customHeight="1" thickBot="1" x14ac:dyDescent="0.25">
      <c r="B8" s="105"/>
      <c r="C8" s="116"/>
      <c r="D8" s="118"/>
      <c r="E8" s="120"/>
      <c r="F8" s="122"/>
      <c r="G8" s="120"/>
      <c r="H8" s="120" t="s">
        <v>3</v>
      </c>
      <c r="I8" s="122"/>
      <c r="J8" s="120" t="s">
        <v>4</v>
      </c>
      <c r="K8" s="122"/>
      <c r="L8" s="114"/>
      <c r="M8" s="115"/>
      <c r="N8" s="38" t="s">
        <v>24</v>
      </c>
      <c r="O8" s="120"/>
      <c r="P8" s="122"/>
    </row>
    <row r="9" spans="2:16" ht="27" thickBot="1" x14ac:dyDescent="0.3">
      <c r="B9" s="41"/>
      <c r="C9" s="123" t="s">
        <v>14</v>
      </c>
      <c r="D9" s="110"/>
      <c r="E9" s="60"/>
      <c r="F9" s="17"/>
      <c r="G9" s="17"/>
      <c r="H9" s="60">
        <f>SUM(H11:H20)</f>
        <v>5750</v>
      </c>
      <c r="I9" s="17"/>
      <c r="J9" s="60">
        <f>SUM(J11:J20)</f>
        <v>128200</v>
      </c>
      <c r="K9" s="17"/>
      <c r="L9" s="18" t="s">
        <v>10</v>
      </c>
      <c r="M9" s="18" t="s">
        <v>5</v>
      </c>
      <c r="N9" s="18"/>
      <c r="O9" s="19"/>
      <c r="P9" s="20"/>
    </row>
    <row r="10" spans="2:16" ht="14.25" x14ac:dyDescent="0.2">
      <c r="B10" s="40"/>
      <c r="C10" s="77"/>
      <c r="D10" s="72" t="s">
        <v>20</v>
      </c>
      <c r="E10" s="56"/>
      <c r="F10" s="5"/>
      <c r="G10" s="6"/>
      <c r="H10" s="69"/>
      <c r="I10" s="7"/>
      <c r="J10" s="69"/>
      <c r="K10" s="7"/>
      <c r="L10" s="8"/>
      <c r="M10" s="8"/>
      <c r="N10" s="8"/>
      <c r="O10" s="8"/>
      <c r="P10" s="9"/>
    </row>
    <row r="11" spans="2:16" ht="14.25" x14ac:dyDescent="0.2">
      <c r="B11" s="2">
        <v>1</v>
      </c>
      <c r="C11" s="77" t="s">
        <v>36</v>
      </c>
      <c r="D11" s="10" t="s">
        <v>37</v>
      </c>
      <c r="E11" s="56">
        <v>45600</v>
      </c>
      <c r="F11" s="5" t="s">
        <v>130</v>
      </c>
      <c r="G11" s="6" t="s">
        <v>135</v>
      </c>
      <c r="H11" s="69"/>
      <c r="I11" s="7">
        <f>H11/E11</f>
        <v>0</v>
      </c>
      <c r="J11" s="70">
        <v>45600</v>
      </c>
      <c r="K11" s="7">
        <f>J11/E11</f>
        <v>1</v>
      </c>
      <c r="L11" s="87">
        <v>41760</v>
      </c>
      <c r="M11" s="87">
        <v>42675</v>
      </c>
      <c r="N11" s="8"/>
      <c r="O11" s="8" t="s">
        <v>159</v>
      </c>
      <c r="P11" s="9" t="s">
        <v>160</v>
      </c>
    </row>
    <row r="12" spans="2:16" ht="28.5" x14ac:dyDescent="0.2">
      <c r="B12" s="2">
        <v>2</v>
      </c>
      <c r="C12" s="77" t="s">
        <v>38</v>
      </c>
      <c r="D12" s="10" t="s">
        <v>39</v>
      </c>
      <c r="E12" s="56">
        <v>6000</v>
      </c>
      <c r="F12" s="5" t="s">
        <v>130</v>
      </c>
      <c r="G12" s="6" t="s">
        <v>135</v>
      </c>
      <c r="H12" s="69"/>
      <c r="I12" s="7">
        <f t="shared" ref="I12:I72" si="0">$H12/$E12</f>
        <v>0</v>
      </c>
      <c r="J12" s="70">
        <f t="shared" ref="J12:J70" si="1">E12-H12</f>
        <v>6000</v>
      </c>
      <c r="K12" s="7">
        <f t="shared" ref="K12:K70" si="2">J12/E12</f>
        <v>1</v>
      </c>
      <c r="L12" s="87">
        <v>41760</v>
      </c>
      <c r="M12" s="87">
        <v>42675</v>
      </c>
      <c r="N12" s="8"/>
      <c r="O12" s="8" t="s">
        <v>159</v>
      </c>
      <c r="P12" s="9" t="s">
        <v>160</v>
      </c>
    </row>
    <row r="13" spans="2:16" ht="14.25" x14ac:dyDescent="0.2">
      <c r="B13" s="2">
        <v>3</v>
      </c>
      <c r="C13" s="77" t="s">
        <v>40</v>
      </c>
      <c r="D13" s="10" t="s">
        <v>41</v>
      </c>
      <c r="E13" s="56">
        <v>12000</v>
      </c>
      <c r="F13" s="5" t="s">
        <v>130</v>
      </c>
      <c r="G13" s="6" t="s">
        <v>135</v>
      </c>
      <c r="H13" s="69"/>
      <c r="I13" s="7">
        <f t="shared" si="0"/>
        <v>0</v>
      </c>
      <c r="J13" s="70">
        <f t="shared" si="1"/>
        <v>12000</v>
      </c>
      <c r="K13" s="7">
        <f t="shared" si="2"/>
        <v>1</v>
      </c>
      <c r="L13" s="87">
        <v>41760</v>
      </c>
      <c r="M13" s="87">
        <v>42675</v>
      </c>
      <c r="N13" s="8"/>
      <c r="O13" s="8" t="s">
        <v>159</v>
      </c>
      <c r="P13" s="9" t="s">
        <v>160</v>
      </c>
    </row>
    <row r="14" spans="2:16" ht="14.25" x14ac:dyDescent="0.2">
      <c r="B14" s="2">
        <v>4</v>
      </c>
      <c r="C14" s="77" t="s">
        <v>42</v>
      </c>
      <c r="D14" s="10" t="s">
        <v>43</v>
      </c>
      <c r="E14" s="56">
        <v>3600</v>
      </c>
      <c r="F14" s="5" t="s">
        <v>130</v>
      </c>
      <c r="G14" s="6" t="s">
        <v>135</v>
      </c>
      <c r="H14" s="69"/>
      <c r="I14" s="7">
        <f t="shared" si="0"/>
        <v>0</v>
      </c>
      <c r="J14" s="70">
        <f t="shared" ref="J14:J15" si="3">E14-H14</f>
        <v>3600</v>
      </c>
      <c r="K14" s="7">
        <f t="shared" ref="K14:K17" si="4">J14/E14</f>
        <v>1</v>
      </c>
      <c r="L14" s="87">
        <v>42186</v>
      </c>
      <c r="M14" s="87">
        <v>42522</v>
      </c>
      <c r="N14" s="8"/>
      <c r="O14" s="8" t="s">
        <v>141</v>
      </c>
      <c r="P14" s="9" t="s">
        <v>161</v>
      </c>
    </row>
    <row r="15" spans="2:16" ht="14.25" x14ac:dyDescent="0.2">
      <c r="B15" s="2">
        <v>5</v>
      </c>
      <c r="C15" s="77" t="s">
        <v>44</v>
      </c>
      <c r="D15" s="10" t="s">
        <v>45</v>
      </c>
      <c r="E15" s="56">
        <v>3000</v>
      </c>
      <c r="F15" s="5" t="s">
        <v>130</v>
      </c>
      <c r="G15" s="6" t="s">
        <v>135</v>
      </c>
      <c r="H15" s="69"/>
      <c r="I15" s="7">
        <f t="shared" si="0"/>
        <v>0</v>
      </c>
      <c r="J15" s="70">
        <f t="shared" si="3"/>
        <v>3000</v>
      </c>
      <c r="K15" s="7">
        <f t="shared" si="4"/>
        <v>1</v>
      </c>
      <c r="L15" s="86" t="s">
        <v>173</v>
      </c>
      <c r="M15" s="87">
        <v>42522</v>
      </c>
      <c r="N15" s="8"/>
      <c r="O15" s="8" t="s">
        <v>159</v>
      </c>
      <c r="P15" s="9" t="s">
        <v>160</v>
      </c>
    </row>
    <row r="16" spans="2:16" ht="28.5" x14ac:dyDescent="0.2">
      <c r="B16" s="2">
        <v>6</v>
      </c>
      <c r="C16" s="96" t="s">
        <v>144</v>
      </c>
      <c r="D16" s="88" t="s">
        <v>47</v>
      </c>
      <c r="E16" s="89">
        <v>7500</v>
      </c>
      <c r="F16" s="90" t="s">
        <v>130</v>
      </c>
      <c r="G16" s="91" t="s">
        <v>135</v>
      </c>
      <c r="H16" s="92">
        <v>4500</v>
      </c>
      <c r="I16" s="93">
        <f t="shared" si="0"/>
        <v>0.6</v>
      </c>
      <c r="J16" s="92">
        <v>3000</v>
      </c>
      <c r="K16" s="93">
        <f t="shared" si="4"/>
        <v>0.4</v>
      </c>
      <c r="L16" s="94">
        <v>42461</v>
      </c>
      <c r="M16" s="94">
        <v>42522</v>
      </c>
      <c r="N16" s="8"/>
      <c r="O16" s="8" t="s">
        <v>141</v>
      </c>
      <c r="P16" s="9" t="s">
        <v>162</v>
      </c>
    </row>
    <row r="17" spans="2:16" ht="14.25" x14ac:dyDescent="0.2">
      <c r="B17" s="2">
        <v>7</v>
      </c>
      <c r="C17" s="96" t="s">
        <v>143</v>
      </c>
      <c r="D17" s="10" t="s">
        <v>49</v>
      </c>
      <c r="E17" s="56">
        <v>1250</v>
      </c>
      <c r="F17" s="5" t="s">
        <v>130</v>
      </c>
      <c r="G17" s="6" t="s">
        <v>135</v>
      </c>
      <c r="H17" s="70">
        <v>1250</v>
      </c>
      <c r="I17" s="7">
        <f>H17/E17</f>
        <v>1</v>
      </c>
      <c r="J17" s="70">
        <f t="shared" ref="J17" si="5">E17-H17</f>
        <v>0</v>
      </c>
      <c r="K17" s="7">
        <f t="shared" si="4"/>
        <v>0</v>
      </c>
      <c r="L17" s="87">
        <v>42461</v>
      </c>
      <c r="M17" s="87">
        <v>42522</v>
      </c>
      <c r="N17" s="8"/>
      <c r="O17" s="8" t="s">
        <v>141</v>
      </c>
      <c r="P17" s="9"/>
    </row>
    <row r="18" spans="2:16" ht="14.25" x14ac:dyDescent="0.2">
      <c r="B18" s="2"/>
      <c r="C18" s="77"/>
      <c r="D18" s="72" t="s">
        <v>32</v>
      </c>
      <c r="E18" s="56"/>
      <c r="F18" s="5"/>
      <c r="G18" s="6" t="s">
        <v>135</v>
      </c>
      <c r="H18" s="70"/>
      <c r="I18" s="7"/>
      <c r="J18" s="70"/>
      <c r="K18" s="7"/>
      <c r="L18" s="86"/>
      <c r="M18" s="86"/>
      <c r="N18" s="8"/>
      <c r="O18" s="8"/>
      <c r="P18" s="9"/>
    </row>
    <row r="19" spans="2:16" ht="14.25" x14ac:dyDescent="0.2">
      <c r="B19" s="2">
        <v>8</v>
      </c>
      <c r="C19" s="77" t="s">
        <v>50</v>
      </c>
      <c r="D19" s="10" t="s">
        <v>51</v>
      </c>
      <c r="E19" s="56">
        <v>9000</v>
      </c>
      <c r="F19" s="5" t="s">
        <v>130</v>
      </c>
      <c r="G19" s="6" t="s">
        <v>135</v>
      </c>
      <c r="H19" s="70"/>
      <c r="I19" s="7">
        <f t="shared" si="0"/>
        <v>0</v>
      </c>
      <c r="J19" s="70">
        <f t="shared" ref="J19:J20" si="6">E19-H19</f>
        <v>9000</v>
      </c>
      <c r="K19" s="7">
        <f t="shared" ref="K19:K20" si="7">J19/E19</f>
        <v>1</v>
      </c>
      <c r="L19" s="87">
        <v>41760</v>
      </c>
      <c r="M19" s="87">
        <v>42461</v>
      </c>
      <c r="N19" s="8"/>
      <c r="O19" s="8" t="s">
        <v>159</v>
      </c>
      <c r="P19" s="9" t="s">
        <v>160</v>
      </c>
    </row>
    <row r="20" spans="2:16" ht="28.5" x14ac:dyDescent="0.2">
      <c r="B20" s="2">
        <v>9</v>
      </c>
      <c r="C20" s="77" t="s">
        <v>153</v>
      </c>
      <c r="D20" s="10" t="s">
        <v>154</v>
      </c>
      <c r="E20" s="56">
        <v>46000</v>
      </c>
      <c r="F20" s="5" t="s">
        <v>130</v>
      </c>
      <c r="G20" s="6" t="s">
        <v>135</v>
      </c>
      <c r="H20" s="70"/>
      <c r="I20" s="7">
        <f t="shared" ref="I20" si="8">H20/E20</f>
        <v>0</v>
      </c>
      <c r="J20" s="70">
        <f t="shared" si="6"/>
        <v>46000</v>
      </c>
      <c r="K20" s="7">
        <f t="shared" si="7"/>
        <v>1</v>
      </c>
      <c r="L20" s="87">
        <v>41944</v>
      </c>
      <c r="M20" s="87">
        <v>42675</v>
      </c>
      <c r="N20" s="8"/>
      <c r="O20" s="8" t="s">
        <v>159</v>
      </c>
      <c r="P20" s="9" t="s">
        <v>160</v>
      </c>
    </row>
    <row r="21" spans="2:16" ht="14.25" x14ac:dyDescent="0.2">
      <c r="B21" s="2"/>
      <c r="C21" s="78"/>
      <c r="D21" s="11"/>
      <c r="E21" s="56"/>
      <c r="F21" s="5"/>
      <c r="G21" s="6"/>
      <c r="H21" s="69"/>
      <c r="I21" s="7"/>
      <c r="J21" s="69"/>
      <c r="K21" s="7"/>
      <c r="L21" s="8"/>
      <c r="M21" s="8"/>
      <c r="N21" s="8"/>
      <c r="O21" s="8"/>
      <c r="P21" s="9"/>
    </row>
    <row r="22" spans="2:16" ht="15" thickBot="1" x14ac:dyDescent="0.25">
      <c r="B22" s="2"/>
      <c r="C22" s="79"/>
      <c r="D22" s="12"/>
      <c r="E22" s="61"/>
      <c r="F22" s="13"/>
      <c r="G22" s="6"/>
      <c r="H22" s="69"/>
      <c r="I22" s="7"/>
      <c r="J22" s="69"/>
      <c r="K22" s="7"/>
      <c r="L22" s="14"/>
      <c r="M22" s="14"/>
      <c r="N22" s="14"/>
      <c r="O22" s="14"/>
      <c r="P22" s="15"/>
    </row>
    <row r="23" spans="2:16" ht="27" thickBot="1" x14ac:dyDescent="0.3">
      <c r="B23" s="41"/>
      <c r="C23" s="123" t="s">
        <v>16</v>
      </c>
      <c r="D23" s="110"/>
      <c r="E23" s="60"/>
      <c r="F23" s="17"/>
      <c r="G23" s="17"/>
      <c r="H23" s="60">
        <f>SUM(H25:H63)</f>
        <v>111200</v>
      </c>
      <c r="I23" s="17"/>
      <c r="J23" s="60">
        <f>SUM(J25:J63)</f>
        <v>133585</v>
      </c>
      <c r="K23" s="17"/>
      <c r="L23" s="18" t="s">
        <v>10</v>
      </c>
      <c r="M23" s="18" t="s">
        <v>5</v>
      </c>
      <c r="N23" s="18"/>
      <c r="O23" s="19"/>
      <c r="P23" s="20"/>
    </row>
    <row r="24" spans="2:16" ht="14.25" x14ac:dyDescent="0.2">
      <c r="B24" s="2"/>
      <c r="C24" s="77"/>
      <c r="D24" s="72" t="s">
        <v>19</v>
      </c>
      <c r="E24" s="62"/>
      <c r="F24" s="2"/>
      <c r="G24" s="2"/>
      <c r="H24" s="62"/>
      <c r="I24" s="2"/>
      <c r="J24" s="62"/>
      <c r="K24" s="2"/>
      <c r="L24" s="2"/>
      <c r="M24" s="2"/>
      <c r="N24" s="2"/>
      <c r="O24" s="2"/>
      <c r="P24" s="2"/>
    </row>
    <row r="25" spans="2:16" ht="28.5" x14ac:dyDescent="0.2">
      <c r="B25" s="2">
        <v>10</v>
      </c>
      <c r="C25" s="77">
        <v>1.1000000000000001</v>
      </c>
      <c r="D25" s="10" t="s">
        <v>52</v>
      </c>
      <c r="E25" s="56">
        <v>19500</v>
      </c>
      <c r="F25" s="5" t="s">
        <v>130</v>
      </c>
      <c r="G25" s="6" t="s">
        <v>135</v>
      </c>
      <c r="H25" s="69"/>
      <c r="I25" s="7">
        <f>H25/E25</f>
        <v>0</v>
      </c>
      <c r="J25" s="70">
        <f>E25-H25</f>
        <v>19500</v>
      </c>
      <c r="K25" s="7">
        <f>J25/E25</f>
        <v>1</v>
      </c>
      <c r="L25" s="87">
        <v>41640</v>
      </c>
      <c r="M25" s="87">
        <v>41791</v>
      </c>
      <c r="N25" s="8"/>
      <c r="O25" s="8" t="s">
        <v>163</v>
      </c>
      <c r="P25" s="9" t="s">
        <v>164</v>
      </c>
    </row>
    <row r="26" spans="2:16" ht="42.75" x14ac:dyDescent="0.2">
      <c r="B26" s="2">
        <v>11</v>
      </c>
      <c r="C26" s="77" t="s">
        <v>53</v>
      </c>
      <c r="D26" s="95" t="s">
        <v>136</v>
      </c>
      <c r="E26" s="56">
        <v>3000</v>
      </c>
      <c r="F26" s="5" t="s">
        <v>131</v>
      </c>
      <c r="G26" s="6" t="s">
        <v>135</v>
      </c>
      <c r="H26" s="69"/>
      <c r="I26" s="7">
        <f t="shared" si="0"/>
        <v>0</v>
      </c>
      <c r="J26" s="70">
        <f t="shared" ref="J26" si="9">E26-H26</f>
        <v>3000</v>
      </c>
      <c r="K26" s="7">
        <f t="shared" ref="K26" si="10">J26/E26</f>
        <v>1</v>
      </c>
      <c r="L26" s="87">
        <v>42522</v>
      </c>
      <c r="M26" s="87">
        <v>42522</v>
      </c>
      <c r="N26" s="8"/>
      <c r="O26" s="8" t="s">
        <v>159</v>
      </c>
      <c r="P26" s="9" t="s">
        <v>165</v>
      </c>
    </row>
    <row r="27" spans="2:16" ht="14.25" x14ac:dyDescent="0.2">
      <c r="B27" s="2"/>
      <c r="C27" s="77"/>
      <c r="D27" s="73" t="s">
        <v>20</v>
      </c>
      <c r="E27" s="56"/>
      <c r="F27" s="5"/>
      <c r="G27" s="6"/>
      <c r="H27" s="69"/>
      <c r="I27" s="7"/>
      <c r="J27" s="70"/>
      <c r="K27" s="7"/>
      <c r="L27" s="8"/>
      <c r="M27" s="8"/>
      <c r="N27" s="8"/>
      <c r="O27" s="8"/>
      <c r="P27" s="9"/>
    </row>
    <row r="28" spans="2:16" ht="28.5" x14ac:dyDescent="0.2">
      <c r="B28" s="2">
        <v>12</v>
      </c>
      <c r="C28" s="77">
        <v>2.1</v>
      </c>
      <c r="D28" s="10" t="s">
        <v>137</v>
      </c>
      <c r="E28" s="56">
        <v>1185</v>
      </c>
      <c r="F28" s="5" t="s">
        <v>131</v>
      </c>
      <c r="G28" s="6" t="s">
        <v>135</v>
      </c>
      <c r="H28" s="69"/>
      <c r="I28" s="7">
        <f t="shared" si="0"/>
        <v>0</v>
      </c>
      <c r="J28" s="70">
        <f t="shared" ref="J28:J35" si="11">E28-H28</f>
        <v>1185</v>
      </c>
      <c r="K28" s="7">
        <f t="shared" ref="K28:K35" si="12">J28/E28</f>
        <v>1</v>
      </c>
      <c r="L28" s="87">
        <v>41640</v>
      </c>
      <c r="M28" s="87">
        <v>41944</v>
      </c>
      <c r="N28" s="8"/>
      <c r="O28" s="8" t="s">
        <v>163</v>
      </c>
      <c r="P28" s="9"/>
    </row>
    <row r="29" spans="2:16" ht="28.5" x14ac:dyDescent="0.2">
      <c r="B29" s="2">
        <v>13</v>
      </c>
      <c r="C29" s="77" t="s">
        <v>63</v>
      </c>
      <c r="D29" s="10" t="s">
        <v>64</v>
      </c>
      <c r="E29" s="56">
        <v>1000</v>
      </c>
      <c r="F29" s="5" t="s">
        <v>131</v>
      </c>
      <c r="G29" s="6" t="s">
        <v>135</v>
      </c>
      <c r="H29" s="70">
        <v>1000</v>
      </c>
      <c r="I29" s="7">
        <f t="shared" si="0"/>
        <v>1</v>
      </c>
      <c r="J29" s="70">
        <f t="shared" ref="J29:J31" si="13">E29-H29</f>
        <v>0</v>
      </c>
      <c r="K29" s="7">
        <f t="shared" ref="K29:K31" si="14">J29/E29</f>
        <v>0</v>
      </c>
      <c r="L29" s="87">
        <v>42491</v>
      </c>
      <c r="M29" s="87">
        <v>42658</v>
      </c>
      <c r="N29" s="8"/>
      <c r="O29" s="8" t="s">
        <v>141</v>
      </c>
      <c r="P29" s="9" t="s">
        <v>166</v>
      </c>
    </row>
    <row r="30" spans="2:16" ht="14.25" x14ac:dyDescent="0.2">
      <c r="B30" s="2">
        <v>14</v>
      </c>
      <c r="C30" s="77" t="s">
        <v>65</v>
      </c>
      <c r="D30" s="10" t="s">
        <v>66</v>
      </c>
      <c r="E30" s="56">
        <v>4500</v>
      </c>
      <c r="F30" s="5" t="s">
        <v>130</v>
      </c>
      <c r="G30" s="6" t="s">
        <v>135</v>
      </c>
      <c r="H30" s="70">
        <v>4500</v>
      </c>
      <c r="I30" s="7">
        <f t="shared" si="0"/>
        <v>1</v>
      </c>
      <c r="J30" s="70">
        <f t="shared" si="13"/>
        <v>0</v>
      </c>
      <c r="K30" s="7">
        <f t="shared" si="14"/>
        <v>0</v>
      </c>
      <c r="L30" s="87">
        <v>42217</v>
      </c>
      <c r="M30" s="87">
        <v>42461</v>
      </c>
      <c r="N30" s="8"/>
      <c r="O30" s="8" t="s">
        <v>141</v>
      </c>
      <c r="P30" s="9"/>
    </row>
    <row r="31" spans="2:16" ht="28.5" x14ac:dyDescent="0.2">
      <c r="B31" s="2">
        <v>15</v>
      </c>
      <c r="C31" s="77" t="s">
        <v>67</v>
      </c>
      <c r="D31" s="10" t="s">
        <v>68</v>
      </c>
      <c r="E31" s="56">
        <v>13500</v>
      </c>
      <c r="F31" s="5" t="s">
        <v>130</v>
      </c>
      <c r="G31" s="6" t="s">
        <v>135</v>
      </c>
      <c r="H31" s="70">
        <v>6000</v>
      </c>
      <c r="I31" s="7">
        <f t="shared" si="0"/>
        <v>0.44444444444444442</v>
      </c>
      <c r="J31" s="70">
        <f t="shared" si="13"/>
        <v>7500</v>
      </c>
      <c r="K31" s="7">
        <f t="shared" si="14"/>
        <v>0.55555555555555558</v>
      </c>
      <c r="L31" s="87">
        <v>41671</v>
      </c>
      <c r="M31" s="87">
        <v>42658</v>
      </c>
      <c r="N31" s="8"/>
      <c r="O31" s="8" t="s">
        <v>167</v>
      </c>
      <c r="P31" s="9" t="s">
        <v>164</v>
      </c>
    </row>
    <row r="32" spans="2:16" ht="57" x14ac:dyDescent="0.2">
      <c r="B32" s="2">
        <v>16</v>
      </c>
      <c r="C32" s="77">
        <v>2.2999999999999998</v>
      </c>
      <c r="D32" s="95" t="s">
        <v>69</v>
      </c>
      <c r="E32" s="56">
        <v>750</v>
      </c>
      <c r="F32" s="5" t="s">
        <v>130</v>
      </c>
      <c r="G32" s="6" t="s">
        <v>135</v>
      </c>
      <c r="H32" s="69"/>
      <c r="I32" s="7">
        <f t="shared" ref="I32" si="15">H32/E32</f>
        <v>0</v>
      </c>
      <c r="J32" s="70">
        <f t="shared" si="11"/>
        <v>750</v>
      </c>
      <c r="K32" s="7">
        <f t="shared" si="12"/>
        <v>1</v>
      </c>
      <c r="L32" s="87">
        <v>42186</v>
      </c>
      <c r="M32" s="87">
        <v>42186</v>
      </c>
      <c r="N32" s="8"/>
      <c r="O32" s="8" t="s">
        <v>141</v>
      </c>
      <c r="P32" s="9"/>
    </row>
    <row r="33" spans="2:16" ht="14.25" x14ac:dyDescent="0.2">
      <c r="B33" s="2">
        <v>17</v>
      </c>
      <c r="C33" s="77" t="s">
        <v>54</v>
      </c>
      <c r="D33" s="95" t="s">
        <v>58</v>
      </c>
      <c r="E33" s="56">
        <v>3000</v>
      </c>
      <c r="F33" s="5" t="s">
        <v>131</v>
      </c>
      <c r="G33" s="6" t="s">
        <v>135</v>
      </c>
      <c r="H33" s="69">
        <v>2000</v>
      </c>
      <c r="I33" s="7">
        <f t="shared" si="0"/>
        <v>0.66666666666666663</v>
      </c>
      <c r="J33" s="70">
        <f t="shared" si="11"/>
        <v>1000</v>
      </c>
      <c r="K33" s="7">
        <f t="shared" si="12"/>
        <v>0.33333333333333331</v>
      </c>
      <c r="L33" s="87">
        <v>41791</v>
      </c>
      <c r="M33" s="87">
        <v>42614</v>
      </c>
      <c r="N33" s="8"/>
      <c r="O33" s="8" t="s">
        <v>159</v>
      </c>
      <c r="P33" s="9" t="s">
        <v>155</v>
      </c>
    </row>
    <row r="34" spans="2:16" ht="28.5" x14ac:dyDescent="0.2">
      <c r="B34" s="2">
        <v>18</v>
      </c>
      <c r="C34" s="77" t="s">
        <v>55</v>
      </c>
      <c r="D34" s="10" t="s">
        <v>139</v>
      </c>
      <c r="E34" s="56">
        <v>4500</v>
      </c>
      <c r="F34" s="5" t="s">
        <v>130</v>
      </c>
      <c r="G34" s="6" t="s">
        <v>135</v>
      </c>
      <c r="H34" s="69">
        <v>2500</v>
      </c>
      <c r="I34" s="7">
        <f t="shared" si="0"/>
        <v>0.55555555555555558</v>
      </c>
      <c r="J34" s="70">
        <f t="shared" si="11"/>
        <v>2000</v>
      </c>
      <c r="K34" s="7">
        <f t="shared" si="12"/>
        <v>0.44444444444444442</v>
      </c>
      <c r="L34" s="87">
        <v>41791</v>
      </c>
      <c r="M34" s="87">
        <v>42522</v>
      </c>
      <c r="N34" s="8"/>
      <c r="O34" s="8" t="s">
        <v>159</v>
      </c>
      <c r="P34" s="9" t="s">
        <v>164</v>
      </c>
    </row>
    <row r="35" spans="2:16" ht="14.25" x14ac:dyDescent="0.2">
      <c r="B35" s="2">
        <v>19</v>
      </c>
      <c r="C35" s="77" t="s">
        <v>56</v>
      </c>
      <c r="D35" s="10" t="s">
        <v>57</v>
      </c>
      <c r="E35" s="56">
        <v>3000</v>
      </c>
      <c r="F35" s="5" t="s">
        <v>130</v>
      </c>
      <c r="G35" s="6" t="s">
        <v>135</v>
      </c>
      <c r="H35" s="69">
        <v>1500</v>
      </c>
      <c r="I35" s="7">
        <f t="shared" ref="I35" si="16">H35/E35</f>
        <v>0.5</v>
      </c>
      <c r="J35" s="70">
        <f t="shared" si="11"/>
        <v>1500</v>
      </c>
      <c r="K35" s="7">
        <f t="shared" si="12"/>
        <v>0.5</v>
      </c>
      <c r="L35" s="87">
        <v>41896</v>
      </c>
      <c r="M35" s="87">
        <v>42795</v>
      </c>
      <c r="N35" s="8"/>
      <c r="O35" s="8" t="s">
        <v>159</v>
      </c>
      <c r="P35" s="9" t="s">
        <v>164</v>
      </c>
    </row>
    <row r="36" spans="2:16" ht="28.5" x14ac:dyDescent="0.2">
      <c r="B36" s="2">
        <v>20</v>
      </c>
      <c r="C36" s="77" t="s">
        <v>70</v>
      </c>
      <c r="D36" s="10" t="s">
        <v>71</v>
      </c>
      <c r="E36" s="56">
        <v>21600</v>
      </c>
      <c r="F36" s="5" t="s">
        <v>131</v>
      </c>
      <c r="G36" s="6" t="s">
        <v>135</v>
      </c>
      <c r="H36" s="69"/>
      <c r="I36" s="7">
        <f t="shared" si="0"/>
        <v>0</v>
      </c>
      <c r="J36" s="70">
        <f t="shared" ref="J36:J50" si="17">E36-H36</f>
        <v>21600</v>
      </c>
      <c r="K36" s="7">
        <f t="shared" ref="K36:K50" si="18">J36/E36</f>
        <v>1</v>
      </c>
      <c r="L36" s="87">
        <v>42186</v>
      </c>
      <c r="M36" s="87">
        <v>42887</v>
      </c>
      <c r="N36" s="8"/>
      <c r="O36" s="8"/>
      <c r="P36" s="9" t="s">
        <v>168</v>
      </c>
    </row>
    <row r="37" spans="2:16" ht="28.5" x14ac:dyDescent="0.2">
      <c r="B37" s="2">
        <v>21</v>
      </c>
      <c r="C37" s="77">
        <v>2.7</v>
      </c>
      <c r="D37" s="10" t="s">
        <v>86</v>
      </c>
      <c r="E37" s="56">
        <v>7500</v>
      </c>
      <c r="F37" s="5" t="s">
        <v>130</v>
      </c>
      <c r="G37" s="6" t="s">
        <v>135</v>
      </c>
      <c r="H37" s="70">
        <v>4500</v>
      </c>
      <c r="I37" s="7">
        <f t="shared" ref="I37" si="19">H37/E37</f>
        <v>0.6</v>
      </c>
      <c r="J37" s="70">
        <f t="shared" si="17"/>
        <v>3000</v>
      </c>
      <c r="K37" s="7">
        <f t="shared" si="18"/>
        <v>0.4</v>
      </c>
      <c r="L37" s="87">
        <v>42461</v>
      </c>
      <c r="M37" s="87">
        <v>42522</v>
      </c>
      <c r="N37" s="8"/>
      <c r="O37" s="8" t="s">
        <v>141</v>
      </c>
      <c r="P37" s="9" t="s">
        <v>164</v>
      </c>
    </row>
    <row r="38" spans="2:16" ht="42.75" x14ac:dyDescent="0.2">
      <c r="B38" s="2">
        <v>22</v>
      </c>
      <c r="C38" s="77" t="s">
        <v>72</v>
      </c>
      <c r="D38" s="10" t="s">
        <v>87</v>
      </c>
      <c r="E38" s="56">
        <v>1500</v>
      </c>
      <c r="F38" s="5" t="s">
        <v>131</v>
      </c>
      <c r="G38" s="6" t="s">
        <v>135</v>
      </c>
      <c r="H38" s="70">
        <v>1500</v>
      </c>
      <c r="I38" s="7">
        <f t="shared" si="0"/>
        <v>1</v>
      </c>
      <c r="J38" s="70"/>
      <c r="K38" s="7">
        <f t="shared" si="18"/>
        <v>0</v>
      </c>
      <c r="L38" s="87">
        <v>42186</v>
      </c>
      <c r="M38" s="87">
        <v>42536</v>
      </c>
      <c r="N38" s="8"/>
      <c r="O38" s="8" t="s">
        <v>159</v>
      </c>
      <c r="P38" s="9" t="s">
        <v>156</v>
      </c>
    </row>
    <row r="39" spans="2:16" ht="42.75" x14ac:dyDescent="0.2">
      <c r="B39" s="2">
        <v>23</v>
      </c>
      <c r="C39" s="77" t="s">
        <v>73</v>
      </c>
      <c r="D39" s="10" t="s">
        <v>174</v>
      </c>
      <c r="E39" s="56">
        <v>4500</v>
      </c>
      <c r="F39" s="5" t="s">
        <v>130</v>
      </c>
      <c r="G39" s="6" t="s">
        <v>135</v>
      </c>
      <c r="H39" s="70">
        <v>4500</v>
      </c>
      <c r="I39" s="7">
        <f t="shared" ref="I39" si="20">H39/E39</f>
        <v>1</v>
      </c>
      <c r="J39" s="70"/>
      <c r="K39" s="7">
        <f t="shared" si="18"/>
        <v>0</v>
      </c>
      <c r="L39" s="87">
        <v>42186</v>
      </c>
      <c r="M39" s="87">
        <v>42186</v>
      </c>
      <c r="N39" s="8"/>
      <c r="O39" s="8" t="s">
        <v>163</v>
      </c>
      <c r="P39" s="9"/>
    </row>
    <row r="40" spans="2:16" ht="42.75" x14ac:dyDescent="0.2">
      <c r="B40" s="2">
        <v>24</v>
      </c>
      <c r="C40" s="77" t="s">
        <v>74</v>
      </c>
      <c r="D40" s="10" t="s">
        <v>75</v>
      </c>
      <c r="E40" s="56">
        <v>2000</v>
      </c>
      <c r="F40" s="5" t="s">
        <v>130</v>
      </c>
      <c r="G40" s="6" t="s">
        <v>135</v>
      </c>
      <c r="H40" s="70">
        <v>2000</v>
      </c>
      <c r="I40" s="7">
        <f t="shared" si="0"/>
        <v>1</v>
      </c>
      <c r="J40" s="70"/>
      <c r="K40" s="7">
        <f t="shared" si="18"/>
        <v>0</v>
      </c>
      <c r="L40" s="87">
        <v>42278</v>
      </c>
      <c r="M40" s="87">
        <v>42491</v>
      </c>
      <c r="N40" s="8"/>
      <c r="O40" s="8" t="s">
        <v>159</v>
      </c>
      <c r="P40" s="9"/>
    </row>
    <row r="41" spans="2:16" ht="28.5" x14ac:dyDescent="0.2">
      <c r="B41" s="2">
        <v>25</v>
      </c>
      <c r="C41" s="77" t="s">
        <v>76</v>
      </c>
      <c r="D41" s="10" t="s">
        <v>77</v>
      </c>
      <c r="E41" s="56">
        <v>3600</v>
      </c>
      <c r="F41" s="5" t="s">
        <v>130</v>
      </c>
      <c r="G41" s="6" t="s">
        <v>135</v>
      </c>
      <c r="H41" s="70">
        <v>3600</v>
      </c>
      <c r="I41" s="7">
        <f t="shared" ref="I41" si="21">H41/E41</f>
        <v>1</v>
      </c>
      <c r="J41" s="70"/>
      <c r="K41" s="7">
        <f t="shared" si="18"/>
        <v>0</v>
      </c>
      <c r="L41" s="87">
        <v>42110</v>
      </c>
      <c r="M41" s="87">
        <v>42644</v>
      </c>
      <c r="N41" s="8"/>
      <c r="O41" s="8" t="s">
        <v>141</v>
      </c>
      <c r="P41" s="9"/>
    </row>
    <row r="42" spans="2:16" ht="42.75" x14ac:dyDescent="0.2">
      <c r="B42" s="2">
        <v>26</v>
      </c>
      <c r="C42" s="77" t="s">
        <v>46</v>
      </c>
      <c r="D42" s="10" t="s">
        <v>79</v>
      </c>
      <c r="E42" s="63">
        <v>4000</v>
      </c>
      <c r="F42" s="25" t="s">
        <v>131</v>
      </c>
      <c r="G42" s="6" t="s">
        <v>135</v>
      </c>
      <c r="H42" s="70">
        <v>4000</v>
      </c>
      <c r="I42" s="7">
        <f t="shared" ref="I42" si="22">$H42/$E42</f>
        <v>1</v>
      </c>
      <c r="J42" s="70"/>
      <c r="K42" s="7">
        <f t="shared" si="18"/>
        <v>0</v>
      </c>
      <c r="L42" s="87">
        <v>42461</v>
      </c>
      <c r="M42" s="87">
        <v>42583</v>
      </c>
      <c r="N42" s="26"/>
      <c r="O42" s="8" t="s">
        <v>141</v>
      </c>
      <c r="P42" s="9" t="s">
        <v>157</v>
      </c>
    </row>
    <row r="43" spans="2:16" ht="28.5" x14ac:dyDescent="0.2">
      <c r="B43" s="2">
        <v>27</v>
      </c>
      <c r="C43" s="77" t="s">
        <v>48</v>
      </c>
      <c r="D43" s="10" t="s">
        <v>88</v>
      </c>
      <c r="E43" s="56">
        <v>500</v>
      </c>
      <c r="F43" s="5" t="s">
        <v>130</v>
      </c>
      <c r="G43" s="6" t="s">
        <v>135</v>
      </c>
      <c r="H43" s="70">
        <v>500</v>
      </c>
      <c r="I43" s="7">
        <f t="shared" si="0"/>
        <v>1</v>
      </c>
      <c r="J43" s="70"/>
      <c r="K43" s="7">
        <f t="shared" si="18"/>
        <v>0</v>
      </c>
      <c r="L43" s="87">
        <v>42522</v>
      </c>
      <c r="M43" s="87">
        <v>42736</v>
      </c>
      <c r="N43" s="8"/>
      <c r="O43" s="8" t="s">
        <v>141</v>
      </c>
      <c r="P43" s="9"/>
    </row>
    <row r="44" spans="2:16" ht="42.75" x14ac:dyDescent="0.2">
      <c r="B44" s="2">
        <v>28</v>
      </c>
      <c r="C44" s="77" t="s">
        <v>78</v>
      </c>
      <c r="D44" s="10" t="s">
        <v>79</v>
      </c>
      <c r="E44" s="56">
        <v>750</v>
      </c>
      <c r="F44" s="5" t="s">
        <v>130</v>
      </c>
      <c r="G44" s="6" t="s">
        <v>135</v>
      </c>
      <c r="H44" s="70">
        <v>500</v>
      </c>
      <c r="I44" s="7">
        <f t="shared" ref="I44" si="23">H44/E44</f>
        <v>0.66666666666666663</v>
      </c>
      <c r="J44" s="70">
        <f t="shared" si="17"/>
        <v>250</v>
      </c>
      <c r="K44" s="7">
        <f t="shared" si="18"/>
        <v>0.33333333333333331</v>
      </c>
      <c r="L44" s="87">
        <v>42064</v>
      </c>
      <c r="M44" s="87">
        <v>42064</v>
      </c>
      <c r="N44" s="8"/>
      <c r="O44" s="8" t="s">
        <v>163</v>
      </c>
      <c r="P44" s="9" t="s">
        <v>169</v>
      </c>
    </row>
    <row r="45" spans="2:16" ht="28.5" x14ac:dyDescent="0.2">
      <c r="B45" s="2">
        <v>29</v>
      </c>
      <c r="C45" s="77" t="s">
        <v>82</v>
      </c>
      <c r="D45" s="10" t="s">
        <v>83</v>
      </c>
      <c r="E45" s="56">
        <v>3000</v>
      </c>
      <c r="F45" s="5" t="s">
        <v>130</v>
      </c>
      <c r="G45" s="6" t="s">
        <v>135</v>
      </c>
      <c r="H45" s="70">
        <v>2000</v>
      </c>
      <c r="I45" s="7">
        <f t="shared" ref="I45" si="24">H45/E45</f>
        <v>0.66666666666666663</v>
      </c>
      <c r="J45" s="70">
        <f t="shared" si="17"/>
        <v>1000</v>
      </c>
      <c r="K45" s="7">
        <f t="shared" si="18"/>
        <v>0.33333333333333331</v>
      </c>
      <c r="L45" s="87">
        <v>42522</v>
      </c>
      <c r="M45" s="87">
        <v>42826</v>
      </c>
      <c r="N45" s="8"/>
      <c r="O45" s="8" t="s">
        <v>141</v>
      </c>
      <c r="P45" s="9" t="s">
        <v>162</v>
      </c>
    </row>
    <row r="46" spans="2:16" ht="28.5" x14ac:dyDescent="0.2">
      <c r="B46" s="2">
        <v>30</v>
      </c>
      <c r="C46" s="77" t="s">
        <v>84</v>
      </c>
      <c r="D46" s="10" t="s">
        <v>85</v>
      </c>
      <c r="E46" s="56">
        <v>10000</v>
      </c>
      <c r="F46" s="5" t="s">
        <v>130</v>
      </c>
      <c r="G46" s="6" t="s">
        <v>135</v>
      </c>
      <c r="H46" s="70">
        <v>5000</v>
      </c>
      <c r="I46" s="7">
        <f t="shared" si="0"/>
        <v>0.5</v>
      </c>
      <c r="J46" s="70">
        <f t="shared" si="17"/>
        <v>5000</v>
      </c>
      <c r="K46" s="7">
        <f t="shared" si="18"/>
        <v>0.5</v>
      </c>
      <c r="L46" s="87">
        <v>42461</v>
      </c>
      <c r="M46" s="87">
        <v>42826</v>
      </c>
      <c r="N46" s="8"/>
      <c r="O46" s="8" t="s">
        <v>141</v>
      </c>
      <c r="P46" s="9" t="s">
        <v>162</v>
      </c>
    </row>
    <row r="47" spans="2:16" ht="14.25" x14ac:dyDescent="0.2">
      <c r="B47" s="2"/>
      <c r="C47" s="77"/>
      <c r="D47" s="73" t="s">
        <v>32</v>
      </c>
      <c r="E47" s="56"/>
      <c r="F47" s="5"/>
      <c r="G47" s="6"/>
      <c r="H47" s="70"/>
      <c r="I47" s="7"/>
      <c r="J47" s="70"/>
      <c r="K47" s="7"/>
      <c r="L47" s="87"/>
      <c r="M47" s="87"/>
      <c r="N47" s="8"/>
      <c r="O47" s="8"/>
      <c r="P47" s="9"/>
    </row>
    <row r="48" spans="2:16" ht="47.25" customHeight="1" x14ac:dyDescent="0.2">
      <c r="B48" s="2">
        <v>31</v>
      </c>
      <c r="C48" s="77" t="s">
        <v>89</v>
      </c>
      <c r="D48" s="10" t="s">
        <v>102</v>
      </c>
      <c r="E48" s="56">
        <v>6000</v>
      </c>
      <c r="F48" s="5" t="s">
        <v>130</v>
      </c>
      <c r="G48" s="6" t="s">
        <v>135</v>
      </c>
      <c r="H48" s="70"/>
      <c r="I48" s="7">
        <f t="shared" ref="I48" si="25">H48/E48</f>
        <v>0</v>
      </c>
      <c r="J48" s="70">
        <f t="shared" si="17"/>
        <v>6000</v>
      </c>
      <c r="K48" s="7">
        <f t="shared" si="18"/>
        <v>1</v>
      </c>
      <c r="L48" s="87">
        <v>41730</v>
      </c>
      <c r="M48" s="87">
        <v>42461</v>
      </c>
      <c r="N48" s="8"/>
      <c r="O48" s="8" t="s">
        <v>159</v>
      </c>
      <c r="P48" s="9" t="s">
        <v>164</v>
      </c>
    </row>
    <row r="49" spans="2:16" ht="47.25" customHeight="1" x14ac:dyDescent="0.2">
      <c r="B49" s="2">
        <v>32</v>
      </c>
      <c r="C49" s="77" t="s">
        <v>151</v>
      </c>
      <c r="D49" s="10" t="s">
        <v>152</v>
      </c>
      <c r="E49" s="56">
        <f>13500+18000+6000</f>
        <v>37500</v>
      </c>
      <c r="F49" s="5" t="s">
        <v>130</v>
      </c>
      <c r="G49" s="6" t="s">
        <v>135</v>
      </c>
      <c r="H49" s="70">
        <v>17000</v>
      </c>
      <c r="I49" s="7">
        <f t="shared" ref="I49" si="26">H49/E49</f>
        <v>0.45333333333333331</v>
      </c>
      <c r="J49" s="70">
        <f t="shared" ref="J49" si="27">E49-H49</f>
        <v>20500</v>
      </c>
      <c r="K49" s="7">
        <f t="shared" ref="K49" si="28">J49/E49</f>
        <v>0.54666666666666663</v>
      </c>
      <c r="L49" s="87">
        <v>41730</v>
      </c>
      <c r="M49" s="87">
        <v>42522</v>
      </c>
      <c r="N49" s="8"/>
      <c r="O49" s="8" t="s">
        <v>159</v>
      </c>
      <c r="P49" s="9" t="s">
        <v>160</v>
      </c>
    </row>
    <row r="50" spans="2:16" ht="28.5" x14ac:dyDescent="0.2">
      <c r="B50" s="2">
        <v>33</v>
      </c>
      <c r="C50" s="77" t="s">
        <v>90</v>
      </c>
      <c r="D50" s="10" t="s">
        <v>91</v>
      </c>
      <c r="E50" s="56">
        <v>3600</v>
      </c>
      <c r="F50" s="5" t="s">
        <v>130</v>
      </c>
      <c r="G50" s="6" t="s">
        <v>135</v>
      </c>
      <c r="H50" s="70">
        <v>1800</v>
      </c>
      <c r="I50" s="7">
        <f t="shared" si="0"/>
        <v>0.5</v>
      </c>
      <c r="J50" s="70">
        <f t="shared" si="17"/>
        <v>1800</v>
      </c>
      <c r="K50" s="7">
        <f t="shared" si="18"/>
        <v>0.5</v>
      </c>
      <c r="L50" s="87">
        <v>41760</v>
      </c>
      <c r="M50" s="87" t="s">
        <v>140</v>
      </c>
      <c r="N50" s="8"/>
      <c r="O50" s="8" t="s">
        <v>159</v>
      </c>
      <c r="P50" s="9" t="s">
        <v>164</v>
      </c>
    </row>
    <row r="51" spans="2:16" ht="42.75" x14ac:dyDescent="0.2">
      <c r="B51" s="2">
        <v>34</v>
      </c>
      <c r="C51" s="77" t="s">
        <v>92</v>
      </c>
      <c r="D51" s="10" t="s">
        <v>93</v>
      </c>
      <c r="E51" s="56">
        <v>15000</v>
      </c>
      <c r="F51" s="5" t="s">
        <v>130</v>
      </c>
      <c r="G51" s="6" t="s">
        <v>135</v>
      </c>
      <c r="H51" s="70">
        <v>8000</v>
      </c>
      <c r="I51" s="7">
        <f t="shared" ref="I51" si="29">H51/E51</f>
        <v>0.53333333333333333</v>
      </c>
      <c r="J51" s="70">
        <f t="shared" ref="J51:J60" si="30">E51-H51</f>
        <v>7000</v>
      </c>
      <c r="K51" s="7">
        <f t="shared" ref="K51:K60" si="31">J51/E51</f>
        <v>0.46666666666666667</v>
      </c>
      <c r="L51" s="87">
        <v>41760</v>
      </c>
      <c r="M51" s="87" t="s">
        <v>140</v>
      </c>
      <c r="N51" s="8"/>
      <c r="O51" s="8" t="s">
        <v>159</v>
      </c>
      <c r="P51" s="9" t="s">
        <v>164</v>
      </c>
    </row>
    <row r="52" spans="2:16" ht="28.5" x14ac:dyDescent="0.2">
      <c r="B52" s="2">
        <v>35</v>
      </c>
      <c r="C52" s="77" t="s">
        <v>94</v>
      </c>
      <c r="D52" s="10" t="s">
        <v>103</v>
      </c>
      <c r="E52" s="56">
        <v>9000</v>
      </c>
      <c r="F52" s="5" t="s">
        <v>130</v>
      </c>
      <c r="G52" s="6" t="s">
        <v>135</v>
      </c>
      <c r="H52" s="70">
        <v>5000</v>
      </c>
      <c r="I52" s="7">
        <f t="shared" si="0"/>
        <v>0.55555555555555558</v>
      </c>
      <c r="J52" s="70">
        <f t="shared" si="30"/>
        <v>4000</v>
      </c>
      <c r="K52" s="7">
        <f t="shared" si="31"/>
        <v>0.44444444444444442</v>
      </c>
      <c r="L52" s="87">
        <v>41760</v>
      </c>
      <c r="M52" s="87" t="s">
        <v>140</v>
      </c>
      <c r="N52" s="8"/>
      <c r="O52" s="8" t="s">
        <v>159</v>
      </c>
      <c r="P52" s="9" t="s">
        <v>164</v>
      </c>
    </row>
    <row r="53" spans="2:16" ht="28.5" x14ac:dyDescent="0.2">
      <c r="B53" s="2">
        <v>36</v>
      </c>
      <c r="C53" s="77" t="s">
        <v>95</v>
      </c>
      <c r="D53" s="10" t="s">
        <v>104</v>
      </c>
      <c r="E53" s="56">
        <v>4500</v>
      </c>
      <c r="F53" s="5" t="s">
        <v>130</v>
      </c>
      <c r="G53" s="6" t="s">
        <v>135</v>
      </c>
      <c r="H53" s="70"/>
      <c r="I53" s="7">
        <f t="shared" ref="I53" si="32">H53/E53</f>
        <v>0</v>
      </c>
      <c r="J53" s="70">
        <f t="shared" si="30"/>
        <v>4500</v>
      </c>
      <c r="K53" s="7">
        <f t="shared" si="31"/>
        <v>1</v>
      </c>
      <c r="L53" s="87">
        <v>41760</v>
      </c>
      <c r="M53" s="87" t="s">
        <v>140</v>
      </c>
      <c r="N53" s="8"/>
      <c r="O53" s="8" t="s">
        <v>159</v>
      </c>
      <c r="P53" s="9" t="s">
        <v>164</v>
      </c>
    </row>
    <row r="54" spans="2:16" ht="42.75" x14ac:dyDescent="0.2">
      <c r="B54" s="2">
        <v>37</v>
      </c>
      <c r="C54" s="77" t="s">
        <v>96</v>
      </c>
      <c r="D54" s="10" t="s">
        <v>105</v>
      </c>
      <c r="E54" s="56">
        <v>3000</v>
      </c>
      <c r="F54" s="5" t="s">
        <v>130</v>
      </c>
      <c r="G54" s="6" t="s">
        <v>135</v>
      </c>
      <c r="H54" s="70">
        <v>2000</v>
      </c>
      <c r="I54" s="7">
        <f t="shared" si="0"/>
        <v>0.66666666666666663</v>
      </c>
      <c r="J54" s="70">
        <f t="shared" si="30"/>
        <v>1000</v>
      </c>
      <c r="K54" s="7">
        <f t="shared" si="31"/>
        <v>0.33333333333333331</v>
      </c>
      <c r="L54" s="87">
        <v>42217</v>
      </c>
      <c r="M54" s="87">
        <v>42614</v>
      </c>
      <c r="N54" s="8"/>
      <c r="O54" s="8" t="s">
        <v>159</v>
      </c>
      <c r="P54" s="9" t="s">
        <v>164</v>
      </c>
    </row>
    <row r="55" spans="2:16" ht="14.25" x14ac:dyDescent="0.2">
      <c r="B55" s="2">
        <v>38</v>
      </c>
      <c r="C55" s="77" t="s">
        <v>97</v>
      </c>
      <c r="D55" s="10" t="s">
        <v>106</v>
      </c>
      <c r="E55" s="56">
        <v>9000</v>
      </c>
      <c r="F55" s="5" t="s">
        <v>130</v>
      </c>
      <c r="G55" s="6" t="s">
        <v>135</v>
      </c>
      <c r="H55" s="70">
        <v>7000</v>
      </c>
      <c r="I55" s="7">
        <f t="shared" ref="I55" si="33">H55/E55</f>
        <v>0.77777777777777779</v>
      </c>
      <c r="J55" s="70">
        <f t="shared" si="30"/>
        <v>2000</v>
      </c>
      <c r="K55" s="7">
        <f t="shared" si="31"/>
        <v>0.22222222222222221</v>
      </c>
      <c r="L55" s="87">
        <v>42217</v>
      </c>
      <c r="M55" s="87">
        <v>42614</v>
      </c>
      <c r="N55" s="8"/>
      <c r="O55" s="8" t="s">
        <v>159</v>
      </c>
      <c r="P55" s="9" t="s">
        <v>164</v>
      </c>
    </row>
    <row r="56" spans="2:16" ht="42.75" x14ac:dyDescent="0.2">
      <c r="B56" s="2">
        <v>39</v>
      </c>
      <c r="C56" s="77" t="s">
        <v>98</v>
      </c>
      <c r="D56" s="10" t="s">
        <v>107</v>
      </c>
      <c r="E56" s="56">
        <v>12000</v>
      </c>
      <c r="F56" s="5" t="s">
        <v>130</v>
      </c>
      <c r="G56" s="6" t="s">
        <v>135</v>
      </c>
      <c r="H56" s="70">
        <v>8000</v>
      </c>
      <c r="I56" s="7">
        <f t="shared" si="0"/>
        <v>0.66666666666666663</v>
      </c>
      <c r="J56" s="70">
        <f t="shared" si="30"/>
        <v>4000</v>
      </c>
      <c r="K56" s="7">
        <f t="shared" si="31"/>
        <v>0.33333333333333331</v>
      </c>
      <c r="L56" s="87">
        <v>41913</v>
      </c>
      <c r="M56" s="87">
        <v>42690</v>
      </c>
      <c r="N56" s="8"/>
      <c r="O56" s="8" t="s">
        <v>159</v>
      </c>
      <c r="P56" s="9" t="s">
        <v>164</v>
      </c>
    </row>
    <row r="57" spans="2:16" ht="42.75" x14ac:dyDescent="0.2">
      <c r="B57" s="2">
        <v>40</v>
      </c>
      <c r="C57" s="77" t="s">
        <v>99</v>
      </c>
      <c r="D57" s="10" t="s">
        <v>108</v>
      </c>
      <c r="E57" s="56">
        <v>1500</v>
      </c>
      <c r="F57" s="5" t="s">
        <v>130</v>
      </c>
      <c r="G57" s="6" t="s">
        <v>135</v>
      </c>
      <c r="H57" s="70">
        <v>0</v>
      </c>
      <c r="I57" s="7">
        <f t="shared" ref="I57" si="34">H57/E57</f>
        <v>0</v>
      </c>
      <c r="J57" s="70">
        <f t="shared" si="30"/>
        <v>1500</v>
      </c>
      <c r="K57" s="7">
        <f t="shared" si="31"/>
        <v>1</v>
      </c>
      <c r="L57" s="87">
        <v>42156</v>
      </c>
      <c r="M57" s="87">
        <v>42675</v>
      </c>
      <c r="N57" s="8"/>
      <c r="O57" s="8" t="s">
        <v>159</v>
      </c>
      <c r="P57" s="9" t="s">
        <v>164</v>
      </c>
    </row>
    <row r="58" spans="2:16" ht="14.25" x14ac:dyDescent="0.2">
      <c r="B58" s="2">
        <v>41</v>
      </c>
      <c r="C58" s="77" t="s">
        <v>100</v>
      </c>
      <c r="D58" s="10" t="s">
        <v>109</v>
      </c>
      <c r="E58" s="56">
        <v>12000</v>
      </c>
      <c r="F58" s="5" t="s">
        <v>130</v>
      </c>
      <c r="G58" s="6" t="s">
        <v>135</v>
      </c>
      <c r="H58" s="70">
        <v>6000</v>
      </c>
      <c r="I58" s="7">
        <f t="shared" si="0"/>
        <v>0.5</v>
      </c>
      <c r="J58" s="70">
        <f t="shared" si="30"/>
        <v>6000</v>
      </c>
      <c r="K58" s="7">
        <f t="shared" si="31"/>
        <v>0.5</v>
      </c>
      <c r="L58" s="87">
        <v>42248</v>
      </c>
      <c r="M58" s="87">
        <v>42644</v>
      </c>
      <c r="N58" s="8"/>
      <c r="O58" s="8" t="s">
        <v>159</v>
      </c>
      <c r="P58" s="9" t="s">
        <v>164</v>
      </c>
    </row>
    <row r="59" spans="2:16" ht="42.75" x14ac:dyDescent="0.2">
      <c r="B59" s="2">
        <v>42</v>
      </c>
      <c r="C59" s="77" t="s">
        <v>101</v>
      </c>
      <c r="D59" s="10" t="s">
        <v>110</v>
      </c>
      <c r="E59" s="56">
        <v>4000</v>
      </c>
      <c r="F59" s="5" t="s">
        <v>130</v>
      </c>
      <c r="G59" s="6" t="s">
        <v>135</v>
      </c>
      <c r="H59" s="70">
        <v>2000</v>
      </c>
      <c r="I59" s="7">
        <f t="shared" ref="I59" si="35">H59/E59</f>
        <v>0.5</v>
      </c>
      <c r="J59" s="70">
        <f t="shared" si="30"/>
        <v>2000</v>
      </c>
      <c r="K59" s="7">
        <f t="shared" si="31"/>
        <v>0.5</v>
      </c>
      <c r="L59" s="87">
        <v>42278</v>
      </c>
      <c r="M59" s="87">
        <v>42736</v>
      </c>
      <c r="N59" s="8"/>
      <c r="O59" s="8" t="s">
        <v>159</v>
      </c>
      <c r="P59" s="9" t="s">
        <v>164</v>
      </c>
    </row>
    <row r="60" spans="2:16" ht="42.75" x14ac:dyDescent="0.2">
      <c r="B60" s="2">
        <v>43</v>
      </c>
      <c r="C60" s="77" t="s">
        <v>148</v>
      </c>
      <c r="D60" s="10" t="s">
        <v>149</v>
      </c>
      <c r="E60" s="56">
        <v>12000</v>
      </c>
      <c r="F60" s="5" t="s">
        <v>130</v>
      </c>
      <c r="G60" s="6" t="s">
        <v>150</v>
      </c>
      <c r="H60" s="70">
        <v>6000</v>
      </c>
      <c r="I60" s="7"/>
      <c r="J60" s="70">
        <f t="shared" si="30"/>
        <v>6000</v>
      </c>
      <c r="K60" s="7">
        <f t="shared" si="31"/>
        <v>0.5</v>
      </c>
      <c r="L60" s="87"/>
      <c r="M60" s="87"/>
      <c r="N60" s="8"/>
      <c r="O60" s="8" t="s">
        <v>141</v>
      </c>
      <c r="P60" s="9" t="s">
        <v>160</v>
      </c>
    </row>
    <row r="61" spans="2:16" ht="14.25" x14ac:dyDescent="0.2">
      <c r="B61" s="2"/>
      <c r="C61" s="77"/>
      <c r="D61" s="73" t="s">
        <v>111</v>
      </c>
      <c r="E61" s="56"/>
      <c r="F61" s="5"/>
      <c r="G61" s="6"/>
      <c r="H61" s="70"/>
      <c r="I61" s="7"/>
      <c r="J61" s="70"/>
      <c r="K61" s="7"/>
      <c r="L61" s="87"/>
      <c r="M61" s="87"/>
      <c r="N61" s="8"/>
      <c r="O61" s="8"/>
      <c r="P61" s="9"/>
    </row>
    <row r="62" spans="2:16" ht="14.25" x14ac:dyDescent="0.2">
      <c r="B62" s="2">
        <v>44</v>
      </c>
      <c r="C62" s="77">
        <v>4.0999999999999996</v>
      </c>
      <c r="D62" s="10" t="s">
        <v>112</v>
      </c>
      <c r="E62" s="56">
        <v>800</v>
      </c>
      <c r="F62" s="5" t="s">
        <v>130</v>
      </c>
      <c r="G62" s="6" t="s">
        <v>150</v>
      </c>
      <c r="H62" s="70">
        <v>800</v>
      </c>
      <c r="I62" s="7">
        <f t="shared" ref="I62:I63" si="36">H62/E62</f>
        <v>1</v>
      </c>
      <c r="J62" s="70">
        <f t="shared" ref="J62:J63" si="37">E62-H62</f>
        <v>0</v>
      </c>
      <c r="K62" s="7">
        <f t="shared" ref="K62:K63" si="38">J62/E62</f>
        <v>0</v>
      </c>
      <c r="L62" s="87">
        <v>42675</v>
      </c>
      <c r="M62" s="87">
        <v>42705</v>
      </c>
      <c r="N62" s="8"/>
      <c r="O62" s="8" t="s">
        <v>141</v>
      </c>
      <c r="P62" s="9"/>
    </row>
    <row r="63" spans="2:16" ht="14.25" x14ac:dyDescent="0.2">
      <c r="B63" s="2">
        <v>45</v>
      </c>
      <c r="C63" s="77">
        <v>4.4000000000000004</v>
      </c>
      <c r="D63" s="10" t="s">
        <v>113</v>
      </c>
      <c r="E63" s="56">
        <v>2000</v>
      </c>
      <c r="F63" s="5" t="s">
        <v>130</v>
      </c>
      <c r="G63" s="6" t="s">
        <v>150</v>
      </c>
      <c r="H63" s="70">
        <v>2000</v>
      </c>
      <c r="I63" s="7">
        <f t="shared" si="36"/>
        <v>1</v>
      </c>
      <c r="J63" s="70">
        <f t="shared" si="37"/>
        <v>0</v>
      </c>
      <c r="K63" s="7">
        <f t="shared" si="38"/>
        <v>0</v>
      </c>
      <c r="L63" s="87">
        <v>42887</v>
      </c>
      <c r="M63" s="87">
        <v>42887</v>
      </c>
      <c r="N63" s="8"/>
      <c r="O63" s="8" t="s">
        <v>141</v>
      </c>
      <c r="P63" s="9"/>
    </row>
    <row r="64" spans="2:16" ht="14.25" x14ac:dyDescent="0.2">
      <c r="B64" s="2"/>
      <c r="C64" s="77"/>
      <c r="D64" s="4"/>
      <c r="E64" s="56"/>
      <c r="F64" s="5"/>
      <c r="G64" s="6"/>
      <c r="H64" s="69"/>
      <c r="I64" s="7"/>
      <c r="J64" s="69"/>
      <c r="K64" s="7"/>
      <c r="L64" s="8"/>
      <c r="M64" s="8"/>
      <c r="N64" s="8"/>
      <c r="O64" s="8"/>
      <c r="P64" s="9"/>
    </row>
    <row r="65" spans="2:16" ht="14.25" x14ac:dyDescent="0.2">
      <c r="B65" s="2"/>
      <c r="C65" s="77"/>
      <c r="D65" s="10"/>
      <c r="E65" s="56"/>
      <c r="F65" s="5"/>
      <c r="G65" s="6"/>
      <c r="H65" s="69"/>
      <c r="I65" s="7"/>
      <c r="J65" s="69"/>
      <c r="K65" s="7"/>
      <c r="L65" s="8"/>
      <c r="M65" s="8"/>
      <c r="N65" s="8"/>
      <c r="O65" s="8"/>
      <c r="P65" s="9"/>
    </row>
    <row r="66" spans="2:16" ht="15" thickBot="1" x14ac:dyDescent="0.25">
      <c r="B66" s="2"/>
      <c r="C66" s="80"/>
      <c r="D66" s="12"/>
      <c r="E66" s="63"/>
      <c r="F66" s="16"/>
      <c r="G66" s="6"/>
      <c r="H66" s="69"/>
      <c r="I66" s="7"/>
      <c r="J66" s="69"/>
      <c r="K66" s="7"/>
      <c r="L66" s="14"/>
      <c r="M66" s="14"/>
      <c r="N66" s="14"/>
      <c r="O66" s="14"/>
      <c r="P66" s="15"/>
    </row>
    <row r="67" spans="2:16" ht="18.75" thickBot="1" x14ac:dyDescent="0.3">
      <c r="B67" s="41"/>
      <c r="C67" s="110" t="s">
        <v>11</v>
      </c>
      <c r="D67" s="111"/>
      <c r="E67" s="64"/>
      <c r="F67" s="21"/>
      <c r="G67" s="21"/>
      <c r="H67" s="60">
        <f>SUM(H69:H87)</f>
        <v>172200</v>
      </c>
      <c r="I67" s="17"/>
      <c r="J67" s="60">
        <f>SUM(J69:J87)</f>
        <v>93300</v>
      </c>
      <c r="K67" s="21"/>
      <c r="L67" s="22"/>
      <c r="M67" s="22"/>
      <c r="N67" s="22"/>
      <c r="O67" s="22"/>
      <c r="P67" s="23"/>
    </row>
    <row r="68" spans="2:16" ht="14.25" x14ac:dyDescent="0.2">
      <c r="B68" s="2"/>
      <c r="C68" s="81"/>
      <c r="D68" s="72" t="s">
        <v>19</v>
      </c>
      <c r="E68" s="65"/>
      <c r="F68" s="43"/>
      <c r="G68" s="43"/>
      <c r="H68" s="65"/>
      <c r="I68" s="43"/>
      <c r="J68" s="65"/>
      <c r="K68" s="43"/>
      <c r="L68" s="43"/>
      <c r="M68" s="42"/>
      <c r="N68" s="44"/>
      <c r="O68" s="44"/>
      <c r="P68" s="39"/>
    </row>
    <row r="69" spans="2:16" ht="28.5" x14ac:dyDescent="0.2">
      <c r="B69" s="2">
        <v>46</v>
      </c>
      <c r="C69" s="77">
        <v>1.2</v>
      </c>
      <c r="D69" s="95" t="s">
        <v>132</v>
      </c>
      <c r="E69" s="56">
        <v>33000</v>
      </c>
      <c r="F69" s="5" t="s">
        <v>179</v>
      </c>
      <c r="G69" s="6" t="s">
        <v>135</v>
      </c>
      <c r="H69" s="69"/>
      <c r="I69" s="7">
        <f t="shared" si="0"/>
        <v>0</v>
      </c>
      <c r="J69" s="70">
        <f t="shared" ref="J69" si="39">E69-H69</f>
        <v>33000</v>
      </c>
      <c r="K69" s="7">
        <f t="shared" ref="K69" si="40">J69/E69</f>
        <v>1</v>
      </c>
      <c r="L69" s="87">
        <v>41821</v>
      </c>
      <c r="M69" s="87">
        <v>42005</v>
      </c>
      <c r="N69" s="8"/>
      <c r="O69" s="8" t="s">
        <v>163</v>
      </c>
      <c r="P69" s="8" t="s">
        <v>164</v>
      </c>
    </row>
    <row r="70" spans="2:16" ht="42.75" x14ac:dyDescent="0.2">
      <c r="B70" s="2">
        <v>47</v>
      </c>
      <c r="C70" s="77" t="s">
        <v>115</v>
      </c>
      <c r="D70" s="10" t="s">
        <v>116</v>
      </c>
      <c r="E70" s="63">
        <v>7500</v>
      </c>
      <c r="F70" s="5" t="s">
        <v>133</v>
      </c>
      <c r="G70" s="6" t="s">
        <v>135</v>
      </c>
      <c r="H70" s="70">
        <v>6000</v>
      </c>
      <c r="I70" s="7">
        <f t="shared" si="0"/>
        <v>0.8</v>
      </c>
      <c r="J70" s="70">
        <f t="shared" si="1"/>
        <v>1500</v>
      </c>
      <c r="K70" s="7">
        <f t="shared" si="2"/>
        <v>0.2</v>
      </c>
      <c r="L70" s="87">
        <v>42583</v>
      </c>
      <c r="M70" s="87">
        <v>42705</v>
      </c>
      <c r="N70" s="24"/>
      <c r="O70" s="8" t="s">
        <v>141</v>
      </c>
      <c r="P70" s="8" t="s">
        <v>164</v>
      </c>
    </row>
    <row r="71" spans="2:16" ht="14.25" x14ac:dyDescent="0.2">
      <c r="B71" s="2"/>
      <c r="C71" s="82"/>
      <c r="D71" s="72" t="s">
        <v>20</v>
      </c>
      <c r="E71" s="63"/>
      <c r="F71" s="5"/>
      <c r="G71" s="6"/>
      <c r="H71" s="70"/>
      <c r="I71" s="7"/>
      <c r="J71" s="70"/>
      <c r="K71" s="7"/>
      <c r="L71" s="26"/>
      <c r="M71" s="26"/>
      <c r="N71" s="26"/>
      <c r="O71" s="8"/>
      <c r="P71" s="27"/>
    </row>
    <row r="72" spans="2:16" ht="28.5" x14ac:dyDescent="0.2">
      <c r="B72" s="2">
        <v>48</v>
      </c>
      <c r="C72" s="77" t="s">
        <v>59</v>
      </c>
      <c r="D72" s="95" t="s">
        <v>60</v>
      </c>
      <c r="E72" s="56">
        <v>12500</v>
      </c>
      <c r="F72" s="5" t="s">
        <v>179</v>
      </c>
      <c r="G72" s="6" t="s">
        <v>135</v>
      </c>
      <c r="H72" s="69"/>
      <c r="I72" s="7">
        <f t="shared" si="0"/>
        <v>0</v>
      </c>
      <c r="J72" s="70">
        <f t="shared" ref="J72:J73" si="41">E72-H72</f>
        <v>12500</v>
      </c>
      <c r="K72" s="7">
        <f t="shared" ref="K72:K73" si="42">J72/E72</f>
        <v>1</v>
      </c>
      <c r="L72" s="87">
        <v>41671</v>
      </c>
      <c r="M72" s="87">
        <v>41913</v>
      </c>
      <c r="N72" s="8"/>
      <c r="O72" s="8" t="s">
        <v>163</v>
      </c>
      <c r="P72" s="8" t="s">
        <v>164</v>
      </c>
    </row>
    <row r="73" spans="2:16" ht="28.5" x14ac:dyDescent="0.2">
      <c r="B73" s="2">
        <v>49</v>
      </c>
      <c r="C73" s="77" t="s">
        <v>61</v>
      </c>
      <c r="D73" s="95" t="s">
        <v>62</v>
      </c>
      <c r="E73" s="56">
        <v>6000</v>
      </c>
      <c r="F73" s="5" t="s">
        <v>179</v>
      </c>
      <c r="G73" s="6" t="s">
        <v>135</v>
      </c>
      <c r="H73" s="70">
        <v>4500</v>
      </c>
      <c r="I73" s="7">
        <f t="shared" ref="I73" si="43">$H73/$E73</f>
        <v>0.75</v>
      </c>
      <c r="J73" s="70">
        <f t="shared" si="41"/>
        <v>1500</v>
      </c>
      <c r="K73" s="7">
        <f t="shared" si="42"/>
        <v>0.25</v>
      </c>
      <c r="L73" s="87">
        <v>42186</v>
      </c>
      <c r="M73" s="87">
        <v>42217</v>
      </c>
      <c r="N73" s="8"/>
      <c r="O73" s="8" t="s">
        <v>163</v>
      </c>
      <c r="P73" s="8" t="s">
        <v>157</v>
      </c>
    </row>
    <row r="74" spans="2:16" ht="14.25" x14ac:dyDescent="0.2">
      <c r="B74" s="2">
        <v>50</v>
      </c>
      <c r="C74" s="77" t="s">
        <v>117</v>
      </c>
      <c r="D74" s="10" t="s">
        <v>122</v>
      </c>
      <c r="E74" s="63">
        <v>7500</v>
      </c>
      <c r="F74" s="5" t="s">
        <v>133</v>
      </c>
      <c r="G74" s="6" t="s">
        <v>135</v>
      </c>
      <c r="H74" s="70">
        <v>2500</v>
      </c>
      <c r="I74" s="7">
        <f t="shared" ref="I74:I87" si="44">$H74/$E74</f>
        <v>0.33333333333333331</v>
      </c>
      <c r="J74" s="70">
        <f t="shared" ref="J74:J83" si="45">E74-H74</f>
        <v>5000</v>
      </c>
      <c r="K74" s="7">
        <f t="shared" ref="K74:K83" si="46">J74/E74</f>
        <v>0.66666666666666663</v>
      </c>
      <c r="L74" s="87">
        <v>42170</v>
      </c>
      <c r="M74" s="87">
        <v>42583</v>
      </c>
      <c r="N74" s="26"/>
      <c r="O74" s="8" t="s">
        <v>138</v>
      </c>
      <c r="P74" s="8" t="s">
        <v>164</v>
      </c>
    </row>
    <row r="75" spans="2:16" ht="14.25" x14ac:dyDescent="0.2">
      <c r="B75" s="2">
        <v>51</v>
      </c>
      <c r="C75" s="77" t="s">
        <v>118</v>
      </c>
      <c r="D75" s="10" t="s">
        <v>134</v>
      </c>
      <c r="E75" s="63">
        <v>19200</v>
      </c>
      <c r="F75" s="5" t="s">
        <v>133</v>
      </c>
      <c r="G75" s="6" t="s">
        <v>135</v>
      </c>
      <c r="H75" s="70">
        <v>14400</v>
      </c>
      <c r="I75" s="7">
        <f t="shared" si="44"/>
        <v>0.75</v>
      </c>
      <c r="J75" s="70">
        <f t="shared" si="45"/>
        <v>4800</v>
      </c>
      <c r="K75" s="7">
        <f t="shared" si="46"/>
        <v>0.25</v>
      </c>
      <c r="L75" s="87">
        <v>42370</v>
      </c>
      <c r="M75" s="87">
        <v>42887</v>
      </c>
      <c r="N75" s="26"/>
      <c r="O75" s="8" t="s">
        <v>159</v>
      </c>
      <c r="P75" s="8" t="s">
        <v>164</v>
      </c>
    </row>
    <row r="76" spans="2:16" ht="42.75" x14ac:dyDescent="0.2">
      <c r="B76" s="2">
        <v>52</v>
      </c>
      <c r="C76" s="77" t="s">
        <v>119</v>
      </c>
      <c r="D76" s="10" t="s">
        <v>147</v>
      </c>
      <c r="E76" s="63">
        <v>21600</v>
      </c>
      <c r="F76" s="5" t="s">
        <v>133</v>
      </c>
      <c r="G76" s="6" t="s">
        <v>135</v>
      </c>
      <c r="H76" s="70">
        <v>21600</v>
      </c>
      <c r="I76" s="7">
        <f t="shared" si="44"/>
        <v>1</v>
      </c>
      <c r="J76" s="70">
        <f t="shared" si="45"/>
        <v>0</v>
      </c>
      <c r="K76" s="7">
        <f t="shared" si="46"/>
        <v>0</v>
      </c>
      <c r="L76" s="87">
        <v>42186</v>
      </c>
      <c r="M76" s="87">
        <v>42887</v>
      </c>
      <c r="N76" s="26"/>
      <c r="O76" s="8" t="s">
        <v>159</v>
      </c>
      <c r="P76" s="8"/>
    </row>
    <row r="77" spans="2:16" ht="42.75" x14ac:dyDescent="0.2">
      <c r="B77" s="2">
        <v>53</v>
      </c>
      <c r="C77" s="77" t="s">
        <v>120</v>
      </c>
      <c r="D77" s="10" t="s">
        <v>121</v>
      </c>
      <c r="E77" s="63">
        <v>15000</v>
      </c>
      <c r="F77" s="5" t="s">
        <v>179</v>
      </c>
      <c r="G77" s="6" t="s">
        <v>135</v>
      </c>
      <c r="H77" s="70">
        <v>15000</v>
      </c>
      <c r="I77" s="7">
        <f t="shared" si="44"/>
        <v>1</v>
      </c>
      <c r="J77" s="70">
        <f t="shared" si="45"/>
        <v>0</v>
      </c>
      <c r="K77" s="7">
        <f t="shared" si="46"/>
        <v>0</v>
      </c>
      <c r="L77" s="87">
        <v>42461</v>
      </c>
      <c r="M77" s="87">
        <v>42644</v>
      </c>
      <c r="N77" s="26"/>
      <c r="O77" s="8" t="s">
        <v>141</v>
      </c>
      <c r="P77" s="8" t="s">
        <v>170</v>
      </c>
    </row>
    <row r="78" spans="2:16" ht="28.5" x14ac:dyDescent="0.2">
      <c r="B78" s="2">
        <v>54</v>
      </c>
      <c r="C78" s="77" t="s">
        <v>80</v>
      </c>
      <c r="D78" s="95" t="s">
        <v>81</v>
      </c>
      <c r="E78" s="56">
        <v>4000</v>
      </c>
      <c r="F78" s="5" t="s">
        <v>133</v>
      </c>
      <c r="G78" s="6" t="s">
        <v>135</v>
      </c>
      <c r="H78" s="70">
        <v>2000</v>
      </c>
      <c r="I78" s="7">
        <f t="shared" si="44"/>
        <v>0.5</v>
      </c>
      <c r="J78" s="70">
        <f t="shared" si="45"/>
        <v>2000</v>
      </c>
      <c r="K78" s="7">
        <f t="shared" si="46"/>
        <v>0.5</v>
      </c>
      <c r="L78" s="87">
        <v>42095</v>
      </c>
      <c r="M78" s="87">
        <v>42095</v>
      </c>
      <c r="N78" s="8"/>
      <c r="O78" s="8" t="s">
        <v>163</v>
      </c>
      <c r="P78" s="8" t="s">
        <v>171</v>
      </c>
    </row>
    <row r="79" spans="2:16" ht="14.25" x14ac:dyDescent="0.2">
      <c r="B79" s="2"/>
      <c r="C79" s="83"/>
      <c r="D79" s="72" t="s">
        <v>32</v>
      </c>
      <c r="E79" s="63"/>
      <c r="F79" s="5"/>
      <c r="G79" s="6"/>
      <c r="H79" s="70"/>
      <c r="I79" s="7"/>
      <c r="J79" s="70"/>
      <c r="K79" s="7"/>
      <c r="L79" s="26"/>
      <c r="M79" s="26"/>
      <c r="N79" s="26"/>
      <c r="O79" s="8"/>
      <c r="P79" s="8"/>
    </row>
    <row r="80" spans="2:16" ht="14.25" x14ac:dyDescent="0.2">
      <c r="B80" s="2">
        <v>55</v>
      </c>
      <c r="C80" s="77" t="s">
        <v>123</v>
      </c>
      <c r="D80" s="10" t="s">
        <v>126</v>
      </c>
      <c r="E80" s="63">
        <v>20400</v>
      </c>
      <c r="F80" s="5" t="s">
        <v>133</v>
      </c>
      <c r="G80" s="6" t="s">
        <v>135</v>
      </c>
      <c r="H80" s="70">
        <v>15300</v>
      </c>
      <c r="I80" s="7">
        <f t="shared" si="44"/>
        <v>0.75</v>
      </c>
      <c r="J80" s="70">
        <f t="shared" si="45"/>
        <v>5100</v>
      </c>
      <c r="K80" s="7">
        <f t="shared" si="46"/>
        <v>0.25</v>
      </c>
      <c r="L80" s="87">
        <v>42248</v>
      </c>
      <c r="M80" s="87">
        <v>42887</v>
      </c>
      <c r="N80" s="28"/>
      <c r="O80" s="8" t="s">
        <v>159</v>
      </c>
      <c r="P80" s="8" t="s">
        <v>164</v>
      </c>
    </row>
    <row r="81" spans="2:16" ht="14.25" x14ac:dyDescent="0.2">
      <c r="B81" s="2">
        <v>56</v>
      </c>
      <c r="C81" s="77" t="s">
        <v>124</v>
      </c>
      <c r="D81" s="10" t="s">
        <v>125</v>
      </c>
      <c r="E81" s="63">
        <v>24000</v>
      </c>
      <c r="F81" s="5" t="s">
        <v>133</v>
      </c>
      <c r="G81" s="6" t="s">
        <v>135</v>
      </c>
      <c r="H81" s="70">
        <v>12000</v>
      </c>
      <c r="I81" s="7">
        <f t="shared" si="44"/>
        <v>0.5</v>
      </c>
      <c r="J81" s="70">
        <f t="shared" si="45"/>
        <v>12000</v>
      </c>
      <c r="K81" s="7">
        <f t="shared" si="46"/>
        <v>0.5</v>
      </c>
      <c r="L81" s="87">
        <v>42248</v>
      </c>
      <c r="M81" s="87">
        <v>42887</v>
      </c>
      <c r="N81" s="28"/>
      <c r="O81" s="8" t="s">
        <v>159</v>
      </c>
      <c r="P81" s="8" t="s">
        <v>172</v>
      </c>
    </row>
    <row r="82" spans="2:16" ht="14.25" x14ac:dyDescent="0.2">
      <c r="B82" s="2"/>
      <c r="C82" s="77"/>
      <c r="D82" s="73" t="s">
        <v>111</v>
      </c>
      <c r="E82" s="63"/>
      <c r="F82" s="5"/>
      <c r="G82" s="6"/>
      <c r="H82" s="70"/>
      <c r="I82" s="7"/>
      <c r="J82" s="70"/>
      <c r="K82" s="7"/>
      <c r="L82" s="26"/>
      <c r="M82" s="26"/>
      <c r="N82" s="26"/>
      <c r="O82" s="8"/>
      <c r="P82" s="8"/>
    </row>
    <row r="83" spans="2:16" ht="14.25" x14ac:dyDescent="0.2">
      <c r="B83" s="2">
        <v>57</v>
      </c>
      <c r="C83" s="77">
        <v>4.2</v>
      </c>
      <c r="D83" s="10" t="s">
        <v>127</v>
      </c>
      <c r="E83" s="63">
        <v>4000</v>
      </c>
      <c r="F83" s="5" t="s">
        <v>158</v>
      </c>
      <c r="G83" s="6" t="s">
        <v>142</v>
      </c>
      <c r="H83" s="70">
        <v>4000</v>
      </c>
      <c r="I83" s="7">
        <f t="shared" si="44"/>
        <v>1</v>
      </c>
      <c r="J83" s="70">
        <f t="shared" si="45"/>
        <v>0</v>
      </c>
      <c r="K83" s="7">
        <f t="shared" si="46"/>
        <v>0</v>
      </c>
      <c r="L83" s="87">
        <v>42705</v>
      </c>
      <c r="M83" s="87">
        <v>42767</v>
      </c>
      <c r="N83" s="26"/>
      <c r="O83" s="8" t="s">
        <v>141</v>
      </c>
      <c r="P83" s="8"/>
    </row>
    <row r="84" spans="2:16" ht="14.25" x14ac:dyDescent="0.2">
      <c r="B84" s="2">
        <v>58</v>
      </c>
      <c r="C84" s="77">
        <v>4.3</v>
      </c>
      <c r="D84" s="10" t="s">
        <v>128</v>
      </c>
      <c r="E84" s="63">
        <v>8000</v>
      </c>
      <c r="F84" s="5" t="s">
        <v>158</v>
      </c>
      <c r="G84" s="6" t="s">
        <v>142</v>
      </c>
      <c r="H84" s="70">
        <v>8000</v>
      </c>
      <c r="I84" s="7">
        <f t="shared" si="44"/>
        <v>1</v>
      </c>
      <c r="J84" s="70">
        <f t="shared" ref="J84:J86" si="47">E84-H84</f>
        <v>0</v>
      </c>
      <c r="K84" s="7">
        <f t="shared" ref="K84:K87" si="48">J84/E84</f>
        <v>0</v>
      </c>
      <c r="L84" s="87">
        <v>42675</v>
      </c>
      <c r="M84" s="87">
        <v>42767</v>
      </c>
      <c r="N84" s="26"/>
      <c r="O84" s="8" t="s">
        <v>141</v>
      </c>
      <c r="P84" s="8"/>
    </row>
    <row r="85" spans="2:16" ht="14.25" x14ac:dyDescent="0.2">
      <c r="B85" s="2"/>
      <c r="C85" s="77"/>
      <c r="D85" s="73" t="s">
        <v>114</v>
      </c>
      <c r="E85" s="63"/>
      <c r="F85" s="5"/>
      <c r="G85" s="6"/>
      <c r="H85" s="70"/>
      <c r="I85" s="7"/>
      <c r="J85" s="70"/>
      <c r="K85" s="7"/>
      <c r="L85" s="26"/>
      <c r="M85" s="26"/>
      <c r="N85" s="26"/>
      <c r="O85" s="8"/>
      <c r="P85" s="8"/>
    </row>
    <row r="86" spans="2:16" ht="99.75" x14ac:dyDescent="0.2">
      <c r="B86" s="2">
        <v>59</v>
      </c>
      <c r="C86" s="77">
        <v>6.2</v>
      </c>
      <c r="D86" s="10" t="s">
        <v>146</v>
      </c>
      <c r="E86" s="63">
        <v>63600</v>
      </c>
      <c r="F86" s="5" t="s">
        <v>133</v>
      </c>
      <c r="G86" s="6" t="s">
        <v>142</v>
      </c>
      <c r="H86" s="70">
        <v>47700</v>
      </c>
      <c r="I86" s="7">
        <f t="shared" si="44"/>
        <v>0.75</v>
      </c>
      <c r="J86" s="70">
        <f t="shared" si="47"/>
        <v>15900</v>
      </c>
      <c r="K86" s="7">
        <f t="shared" si="48"/>
        <v>0.25</v>
      </c>
      <c r="L86" s="87">
        <v>42170</v>
      </c>
      <c r="M86" s="87">
        <v>42887</v>
      </c>
      <c r="N86" s="26"/>
      <c r="O86" s="8" t="s">
        <v>175</v>
      </c>
      <c r="P86" s="8" t="s">
        <v>176</v>
      </c>
    </row>
    <row r="87" spans="2:16" ht="14.25" x14ac:dyDescent="0.2">
      <c r="B87" s="2">
        <v>60</v>
      </c>
      <c r="C87" s="77">
        <v>6.3</v>
      </c>
      <c r="D87" s="10" t="s">
        <v>129</v>
      </c>
      <c r="E87" s="63">
        <v>19200</v>
      </c>
      <c r="F87" s="5" t="s">
        <v>133</v>
      </c>
      <c r="G87" s="6" t="s">
        <v>135</v>
      </c>
      <c r="H87" s="70">
        <v>19200</v>
      </c>
      <c r="I87" s="7">
        <f t="shared" si="44"/>
        <v>1</v>
      </c>
      <c r="J87" s="70"/>
      <c r="K87" s="7">
        <f t="shared" si="48"/>
        <v>0</v>
      </c>
      <c r="L87" s="87">
        <v>42186</v>
      </c>
      <c r="M87" s="87">
        <v>42887</v>
      </c>
      <c r="N87" s="26"/>
      <c r="O87" s="8" t="s">
        <v>175</v>
      </c>
      <c r="P87" s="27"/>
    </row>
    <row r="88" spans="2:16" ht="15" thickBot="1" x14ac:dyDescent="0.25">
      <c r="B88" s="2"/>
      <c r="C88" s="84"/>
      <c r="D88" s="29"/>
      <c r="E88" s="66"/>
      <c r="F88" s="5"/>
      <c r="G88" s="30"/>
      <c r="H88" s="66"/>
      <c r="I88" s="30"/>
      <c r="J88" s="71"/>
      <c r="K88" s="30"/>
      <c r="L88" s="31"/>
      <c r="M88" s="31"/>
      <c r="N88" s="31"/>
      <c r="O88" s="31"/>
      <c r="P88" s="32"/>
    </row>
    <row r="89" spans="2:16" ht="16.5" thickBot="1" x14ac:dyDescent="0.3">
      <c r="B89" s="41"/>
      <c r="C89" s="107" t="s">
        <v>31</v>
      </c>
      <c r="D89" s="108"/>
      <c r="E89" s="85">
        <f>SUM(E11:E87)</f>
        <v>644235</v>
      </c>
      <c r="F89" s="101" t="s">
        <v>145</v>
      </c>
      <c r="G89" s="102"/>
      <c r="H89" s="102"/>
      <c r="I89" s="103"/>
      <c r="J89" s="101" t="s">
        <v>177</v>
      </c>
      <c r="K89" s="102"/>
      <c r="L89" s="102"/>
      <c r="M89" s="102"/>
      <c r="N89" s="103"/>
      <c r="O89" s="33"/>
      <c r="P89" s="34"/>
    </row>
    <row r="90" spans="2:16" ht="15" x14ac:dyDescent="0.2"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</row>
    <row r="91" spans="2:16" s="45" customFormat="1" ht="24" customHeight="1" x14ac:dyDescent="0.2">
      <c r="B91" s="98" t="s">
        <v>25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 ht="14.25" customHeight="1" x14ac:dyDescent="0.2">
      <c r="B92" s="106" t="s">
        <v>27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 ht="14.25" customHeight="1" x14ac:dyDescent="0.2">
      <c r="B93" s="106" t="s">
        <v>26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 ht="15" customHeight="1" x14ac:dyDescent="0.2">
      <c r="B94" s="98" t="s">
        <v>28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 ht="15" customHeight="1" x14ac:dyDescent="0.2">
      <c r="B95" s="100" t="s">
        <v>29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 ht="15" customHeight="1" x14ac:dyDescent="0.2">
      <c r="B96" s="98" t="s">
        <v>30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 ht="15" customHeight="1" x14ac:dyDescent="0.2">
      <c r="B97" s="46"/>
      <c r="C97" s="67"/>
      <c r="D97" s="47"/>
      <c r="E97" s="67"/>
      <c r="F97" s="47"/>
      <c r="G97" s="47"/>
      <c r="H97" s="67"/>
      <c r="I97" s="47"/>
      <c r="J97" s="67"/>
      <c r="K97" s="47"/>
      <c r="L97" s="47"/>
      <c r="M97" s="47"/>
      <c r="N97" s="47"/>
      <c r="O97" s="47"/>
      <c r="P97" s="47"/>
    </row>
  </sheetData>
  <mergeCells count="28">
    <mergeCell ref="K7:K8"/>
    <mergeCell ref="C23:D23"/>
    <mergeCell ref="C1:P1"/>
    <mergeCell ref="P7:P8"/>
    <mergeCell ref="C9:D9"/>
    <mergeCell ref="E5:O5"/>
    <mergeCell ref="O7:O8"/>
    <mergeCell ref="B7:B8"/>
    <mergeCell ref="B91:P91"/>
    <mergeCell ref="B92:P92"/>
    <mergeCell ref="B93:P93"/>
    <mergeCell ref="C89:D89"/>
    <mergeCell ref="C90:P90"/>
    <mergeCell ref="C67:D67"/>
    <mergeCell ref="L7:M8"/>
    <mergeCell ref="C7:C8"/>
    <mergeCell ref="D7:D8"/>
    <mergeCell ref="E7:E8"/>
    <mergeCell ref="F7:F8"/>
    <mergeCell ref="G7:G8"/>
    <mergeCell ref="H7:H8"/>
    <mergeCell ref="J7:J8"/>
    <mergeCell ref="I7:I8"/>
    <mergeCell ref="B94:P94"/>
    <mergeCell ref="B95:P95"/>
    <mergeCell ref="B96:P96"/>
    <mergeCell ref="F89:I89"/>
    <mergeCell ref="J89:N89"/>
  </mergeCells>
  <pageMargins left="0.7" right="0.7" top="0.75" bottom="0.75" header="0.3" footer="0.3"/>
  <pageSetup scale="42" orientation="landscape" horizontalDpi="4294967293" verticalDpi="4294967293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de Adquisiciones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Bruno Coordinadora Proyecto AHRB-BID</dc:creator>
  <cp:lastModifiedBy>Test</cp:lastModifiedBy>
  <cp:lastPrinted>2016-03-09T14:14:27Z</cp:lastPrinted>
  <dcterms:created xsi:type="dcterms:W3CDTF">2007-04-09T19:35:59Z</dcterms:created>
  <dcterms:modified xsi:type="dcterms:W3CDTF">2016-03-15T20:28:12Z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