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000" windowHeight="5172"/>
  </bookViews>
  <sheets>
    <sheet name="Activities &amp; Timeline" sheetId="1" r:id="rId1"/>
    <sheet name="Disbursements" sheetId="4" r:id="rId2"/>
  </sheets>
  <definedNames>
    <definedName name="_xlnm.Print_Area" localSheetId="0">'Activities &amp; Timeline'!$B$7:$B$29</definedName>
    <definedName name="_xlnm.Print_Area" localSheetId="1">Disbursements!$A$4:$H$54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4" l="1"/>
  <c r="G36" i="4"/>
  <c r="F35" i="4"/>
  <c r="G35" i="4"/>
  <c r="G8" i="4"/>
  <c r="E8" i="4"/>
  <c r="F8" i="4"/>
  <c r="H8" i="4"/>
  <c r="D8" i="4"/>
  <c r="B34" i="4"/>
  <c r="C34" i="4"/>
  <c r="B35" i="4"/>
  <c r="C35" i="4"/>
  <c r="H35" i="4"/>
  <c r="B36" i="4"/>
  <c r="C36" i="4"/>
  <c r="C7" i="1"/>
  <c r="C33" i="1"/>
  <c r="C25" i="1"/>
  <c r="C18" i="1"/>
  <c r="C8" i="1"/>
  <c r="C17" i="4"/>
  <c r="H17" i="4"/>
  <c r="H15" i="4"/>
  <c r="H24" i="4"/>
  <c r="H25" i="4"/>
  <c r="H29" i="4"/>
  <c r="H30" i="4"/>
  <c r="H32" i="4"/>
  <c r="H33" i="4"/>
  <c r="C44" i="4"/>
  <c r="H44" i="4"/>
  <c r="C45" i="4"/>
  <c r="H45" i="4"/>
  <c r="C46" i="4"/>
  <c r="G46" i="4"/>
  <c r="H46" i="4"/>
  <c r="H43" i="4"/>
  <c r="C49" i="4"/>
  <c r="H49" i="4"/>
  <c r="C50" i="4"/>
  <c r="H50" i="4"/>
  <c r="C51" i="4"/>
  <c r="H51" i="4"/>
  <c r="H48" i="4"/>
  <c r="C53" i="4"/>
  <c r="H53" i="4"/>
  <c r="H38" i="4"/>
  <c r="H5" i="4"/>
  <c r="C15" i="4"/>
  <c r="G15" i="4"/>
  <c r="G17" i="4"/>
  <c r="C24" i="4"/>
  <c r="G24" i="4"/>
  <c r="C25" i="4"/>
  <c r="G25" i="4"/>
  <c r="C29" i="4"/>
  <c r="G29" i="4"/>
  <c r="C30" i="4"/>
  <c r="G30" i="4"/>
  <c r="C32" i="4"/>
  <c r="G32" i="4"/>
  <c r="C33" i="4"/>
  <c r="G33" i="4"/>
  <c r="G44" i="4"/>
  <c r="G45" i="4"/>
  <c r="G43" i="4"/>
  <c r="G49" i="4"/>
  <c r="G51" i="4"/>
  <c r="G48" i="4"/>
  <c r="G38" i="4"/>
  <c r="G5" i="4"/>
  <c r="C16" i="4"/>
  <c r="F16" i="4"/>
  <c r="C18" i="4"/>
  <c r="F18" i="4"/>
  <c r="C39" i="4"/>
  <c r="F39" i="4"/>
  <c r="C41" i="4"/>
  <c r="F41" i="4"/>
  <c r="F38" i="4"/>
  <c r="F44" i="4"/>
  <c r="F45" i="4"/>
  <c r="F43" i="4"/>
  <c r="F49" i="4"/>
  <c r="F50" i="4"/>
  <c r="F51" i="4"/>
  <c r="F48" i="4"/>
  <c r="F5" i="4"/>
  <c r="C10" i="4"/>
  <c r="E10" i="4"/>
  <c r="C13" i="4"/>
  <c r="E13" i="4"/>
  <c r="C14" i="4"/>
  <c r="E14" i="4"/>
  <c r="C21" i="4"/>
  <c r="E21" i="4"/>
  <c r="C23" i="4"/>
  <c r="E23" i="4"/>
  <c r="C28" i="4"/>
  <c r="E28" i="4"/>
  <c r="E45" i="4"/>
  <c r="E43" i="4"/>
  <c r="E49" i="4"/>
  <c r="E51" i="4"/>
  <c r="E48" i="4"/>
  <c r="E38" i="4"/>
  <c r="E5" i="4"/>
  <c r="D10" i="4"/>
  <c r="C11" i="4"/>
  <c r="D11" i="4"/>
  <c r="C12" i="4"/>
  <c r="D12" i="4"/>
  <c r="C20" i="4"/>
  <c r="D20" i="4"/>
  <c r="C22" i="4"/>
  <c r="D22" i="4"/>
  <c r="C27" i="4"/>
  <c r="D27" i="4"/>
  <c r="D45" i="4"/>
  <c r="D43" i="4"/>
  <c r="D49" i="4"/>
  <c r="D51" i="4"/>
  <c r="D48" i="4"/>
  <c r="D38" i="4"/>
  <c r="D5" i="4"/>
  <c r="E2" i="1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8" i="4"/>
  <c r="B39" i="4"/>
  <c r="B40" i="4"/>
  <c r="B41" i="4"/>
  <c r="B43" i="4"/>
  <c r="B44" i="4"/>
  <c r="B45" i="4"/>
  <c r="B46" i="4"/>
  <c r="B48" i="4"/>
  <c r="B49" i="4"/>
  <c r="B50" i="4"/>
  <c r="B51" i="4"/>
  <c r="B53" i="4"/>
  <c r="B54" i="4"/>
  <c r="B8" i="4"/>
  <c r="C40" i="4"/>
  <c r="C31" i="4"/>
  <c r="C26" i="4"/>
  <c r="C47" i="1"/>
  <c r="C48" i="4"/>
  <c r="C42" i="1"/>
  <c r="C43" i="4"/>
  <c r="C37" i="1"/>
  <c r="C38" i="4"/>
  <c r="C19" i="4"/>
  <c r="C9" i="4"/>
  <c r="C5" i="1"/>
  <c r="C53" i="1"/>
  <c r="C54" i="4"/>
  <c r="C8" i="4"/>
  <c r="C5" i="4"/>
  <c r="H6" i="4"/>
  <c r="D6" i="4"/>
  <c r="D7" i="4"/>
  <c r="E6" i="4"/>
  <c r="G6" i="4"/>
  <c r="F6" i="4"/>
  <c r="E7" i="4"/>
  <c r="F7" i="4"/>
  <c r="G7" i="4"/>
  <c r="H7" i="4"/>
</calcChain>
</file>

<file path=xl/comments1.xml><?xml version="1.0" encoding="utf-8"?>
<comments xmlns="http://schemas.openxmlformats.org/spreadsheetml/2006/main">
  <authors>
    <author>IADB</author>
    <author>Inter-American Development Bank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>IADB:</t>
        </r>
        <r>
          <rPr>
            <sz val="9"/>
            <color indexed="81"/>
            <rFont val="Tahoma"/>
            <family val="2"/>
          </rPr>
          <t xml:space="preserve">
Should we consider an activity to improve assessment?
</t>
        </r>
      </text>
    </comment>
    <comment ref="C43" authorId="1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50.000 por semestre, por 6 semestres
</t>
        </r>
      </text>
    </comment>
    <comment ref="C44" authorId="1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40,000 per semester, for 6 semesters
</t>
        </r>
      </text>
    </comment>
    <comment ref="C49" authorId="1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180.000 por semestre, 6 semestres
</t>
        </r>
      </text>
    </comment>
  </commentList>
</comments>
</file>

<file path=xl/comments2.xml><?xml version="1.0" encoding="utf-8"?>
<comments xmlns="http://schemas.openxmlformats.org/spreadsheetml/2006/main">
  <authors>
    <author>IADB</author>
    <author>Inter-American Development Bank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IADB:</t>
        </r>
        <r>
          <rPr>
            <sz val="9"/>
            <color indexed="81"/>
            <rFont val="Tahoma"/>
            <family val="2"/>
          </rPr>
          <t xml:space="preserve">
Should we consider an activity to improve assessment?
</t>
        </r>
      </text>
    </comment>
    <comment ref="C44" authorId="1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50.000 por semestre, por 6 semestres
</t>
        </r>
      </text>
    </comment>
    <comment ref="C45" authorId="1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40,000 per semester, for 6 semesters
</t>
        </r>
      </text>
    </comment>
    <comment ref="C49" authorId="1">
      <text>
        <r>
          <rPr>
            <b/>
            <sz val="9"/>
            <color indexed="81"/>
            <rFont val="Tahoma"/>
            <family val="2"/>
          </rPr>
          <t>Inter-American Development Bank:</t>
        </r>
        <r>
          <rPr>
            <sz val="9"/>
            <color indexed="81"/>
            <rFont val="Tahoma"/>
            <family val="2"/>
          </rPr>
          <t xml:space="preserve">
180.000 por semestre, 6 semestres
</t>
        </r>
      </text>
    </comment>
  </commentList>
</comments>
</file>

<file path=xl/sharedStrings.xml><?xml version="1.0" encoding="utf-8"?>
<sst xmlns="http://schemas.openxmlformats.org/spreadsheetml/2006/main" count="195" uniqueCount="76">
  <si>
    <t xml:space="preserve">Cost </t>
  </si>
  <si>
    <t>Sem I</t>
  </si>
  <si>
    <t>Sem II</t>
  </si>
  <si>
    <t>x</t>
  </si>
  <si>
    <t>Mid-term and Final Evaluation</t>
  </si>
  <si>
    <t>Audit (2016-2020)</t>
  </si>
  <si>
    <t>Contingencies</t>
  </si>
  <si>
    <t>TOTAL AMOUNT IN US$</t>
  </si>
  <si>
    <t>Redesign of Curriculum</t>
  </si>
  <si>
    <t>1.1.1</t>
  </si>
  <si>
    <t>1.1.2</t>
  </si>
  <si>
    <t>1.2.2</t>
  </si>
  <si>
    <t>1.3.2</t>
  </si>
  <si>
    <t>1.1.4</t>
  </si>
  <si>
    <t>1.1.5</t>
  </si>
  <si>
    <t>1.1.7</t>
  </si>
  <si>
    <t>1.1.8</t>
  </si>
  <si>
    <t>1.1.9</t>
  </si>
  <si>
    <t>1.1.11</t>
  </si>
  <si>
    <t>Strategy for reforming lower secondary education</t>
  </si>
  <si>
    <t>Purchasing curriculum licenses GRADES 7 and 8 (Math and Language)</t>
  </si>
  <si>
    <t>Local adaptation GRADE 7 (Math and Language)</t>
  </si>
  <si>
    <t>Local adaptation GRADE 8 (Math and Language)</t>
  </si>
  <si>
    <t>Comp.</t>
  </si>
  <si>
    <t>Activity</t>
  </si>
  <si>
    <t>Component 1. Improve student learning outcomes</t>
  </si>
  <si>
    <t>Training and coaching of teachers and school managers on new curriculum</t>
  </si>
  <si>
    <t>1.2.4</t>
  </si>
  <si>
    <t>1.2.5</t>
  </si>
  <si>
    <t>1.2.6</t>
  </si>
  <si>
    <t>Training and coaching of teachers and school leaders GRADE 7 national implementation (Math and Language)</t>
  </si>
  <si>
    <t>Training and coaching of teachers and school leaders GRADE 8 national implementation (Math and Language)</t>
  </si>
  <si>
    <t>Training and coaching of teachers and school leaders GRADE 7   (Science, Art and Culture and Physical Education)</t>
  </si>
  <si>
    <t>Training and coaching of teachers and school leaders GRADE 8 (Science, Art and Culture and Physical Education)</t>
  </si>
  <si>
    <t>Training and coaching of teachers and school leaders GRADE 4 to 8 (Reading)</t>
  </si>
  <si>
    <t>Providing textbooks and learning materials</t>
  </si>
  <si>
    <t>Strategy for improving learning assessment</t>
  </si>
  <si>
    <t>Implementing improved learning assessment</t>
  </si>
  <si>
    <t>Training and coaching of teachers and school leaders GRADE 1 to 8 (Didactic Material)</t>
  </si>
  <si>
    <t>Purchases licenses for e content and software GRADES 3 to 8 (Math and Language)</t>
  </si>
  <si>
    <t>Local adaptation GRADES 3 to 8 (Math and Language)</t>
  </si>
  <si>
    <t>1.4.1</t>
  </si>
  <si>
    <t>1.4.2</t>
  </si>
  <si>
    <t>Assessment of school infraestructure needs</t>
  </si>
  <si>
    <t>Rehabilitation of existing schools and teachers housing and construction of new classrooms, media centers and teacher housing in the interior</t>
  </si>
  <si>
    <t xml:space="preserve">Construction of CENASU building   </t>
  </si>
  <si>
    <t>Capacity strengthening of MOECD departments</t>
  </si>
  <si>
    <t>Social Marketing Campaing</t>
  </si>
  <si>
    <t>PMU Staff and Operations</t>
  </si>
  <si>
    <t>Purchase Didactic materials for GRADES 1 to 8</t>
  </si>
  <si>
    <t>Timeline</t>
  </si>
  <si>
    <t>Development and delivery of the e-content for primary education</t>
  </si>
  <si>
    <t>Review of curriculum framework, stakeholders consultation and legalize revised curriculum by MOECD</t>
  </si>
  <si>
    <t>Disbursement projections per year</t>
  </si>
  <si>
    <t xml:space="preserve">Execution of ICT Policy </t>
  </si>
  <si>
    <t xml:space="preserve">Assessment on gender roles </t>
  </si>
  <si>
    <t>1.1.3</t>
  </si>
  <si>
    <t>1.1.6</t>
  </si>
  <si>
    <t>1.1.10</t>
  </si>
  <si>
    <t>1.2.1</t>
  </si>
  <si>
    <t>1.2.3</t>
  </si>
  <si>
    <t>1.3.1</t>
  </si>
  <si>
    <t>1.3.3</t>
  </si>
  <si>
    <t>1.3.4</t>
  </si>
  <si>
    <t>Development of textbooks &amp; teacher's guides for GRADE 7 (Science, Art and Culture and Physical Education)</t>
  </si>
  <si>
    <t>Development of textbooks &amp; teacher's guides for GRADE 8 (Science, Art and Culture and Physical Education)</t>
  </si>
  <si>
    <t>Development of textbooks &amp; teacher's guides for GRADE 4 to 8 (Reading)</t>
  </si>
  <si>
    <t>Printing textbooks &amp; teacher's guides for GRADE 7 (Math, Language, Science, Art and Culture and Physical Education)</t>
  </si>
  <si>
    <t>Printing textbooks &amp; teacher's guides for GRADE 8 (Math, Language, Science, Art and Culture and Physical Education)</t>
  </si>
  <si>
    <t>Printing textbooks &amp; teacher's guides for GRADE 4 to 8 (Reading)</t>
  </si>
  <si>
    <t>Program Administration</t>
  </si>
  <si>
    <t>Component 3 Improve management at MOESC</t>
  </si>
  <si>
    <t>Component 2 Increase access to education in the interior and improve facilities at MOESC</t>
  </si>
  <si>
    <t xml:space="preserve">Reform of lower secondary </t>
  </si>
  <si>
    <t>1.5.2</t>
  </si>
  <si>
    <t>1.5.1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</si>
</sst>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3" fontId="2" fillId="2" borderId="0" xfId="1" applyFont="1" applyFill="1" applyAlignment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2" fillId="2" borderId="1" xfId="1" applyNumberFormat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vertical="center" wrapText="1"/>
    </xf>
    <xf numFmtId="37" fontId="2" fillId="2" borderId="0" xfId="1" applyNumberFormat="1" applyFont="1" applyFill="1" applyAlignment="1"/>
    <xf numFmtId="37" fontId="3" fillId="2" borderId="1" xfId="1" applyNumberFormat="1" applyFont="1" applyFill="1" applyBorder="1" applyAlignment="1">
      <alignment horizontal="center" vertical="center" wrapText="1"/>
    </xf>
    <xf numFmtId="37" fontId="2" fillId="2" borderId="1" xfId="1" applyNumberFormat="1" applyFont="1" applyFill="1" applyBorder="1" applyAlignment="1">
      <alignment vertical="center" wrapText="1"/>
    </xf>
    <xf numFmtId="37" fontId="3" fillId="2" borderId="1" xfId="1" applyNumberFormat="1" applyFont="1" applyFill="1" applyBorder="1" applyAlignment="1">
      <alignment vertical="center" wrapText="1"/>
    </xf>
    <xf numFmtId="9" fontId="2" fillId="2" borderId="1" xfId="1" applyNumberFormat="1" applyFont="1" applyFill="1" applyBorder="1" applyAlignment="1">
      <alignment vertical="center" wrapText="1"/>
    </xf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3"/>
  <sheetViews>
    <sheetView tabSelected="1" zoomScale="85" zoomScaleNormal="85" workbookViewId="0">
      <pane ySplit="6" topLeftCell="A7" activePane="bottomLeft" state="frozen"/>
      <selection pane="bottomLeft" activeCell="B14" sqref="B14"/>
    </sheetView>
  </sheetViews>
  <sheetFormatPr defaultColWidth="4.88671875" defaultRowHeight="13.2" x14ac:dyDescent="0.25"/>
  <cols>
    <col min="1" max="1" width="7.33203125" style="1" bestFit="1" customWidth="1"/>
    <col min="2" max="2" width="97.44140625" style="2" customWidth="1"/>
    <col min="3" max="3" width="14.6640625" style="24" customWidth="1"/>
    <col min="4" max="4" width="6.5546875" style="1" customWidth="1"/>
    <col min="5" max="7" width="7.6640625" style="1" bestFit="1" customWidth="1"/>
    <col min="8" max="8" width="8" style="1" bestFit="1" customWidth="1"/>
    <col min="9" max="13" width="7.5546875" style="1" bestFit="1" customWidth="1"/>
    <col min="14" max="16384" width="4.88671875" style="1"/>
  </cols>
  <sheetData>
    <row r="1" spans="1:13" ht="12.75" x14ac:dyDescent="0.2">
      <c r="A1" s="1" t="s">
        <v>50</v>
      </c>
    </row>
    <row r="2" spans="1:13" ht="12.75" x14ac:dyDescent="0.2">
      <c r="E2" s="1">
        <f>30+8+13+5+3</f>
        <v>59</v>
      </c>
    </row>
    <row r="4" spans="1:13" ht="15.75" customHeight="1" x14ac:dyDescent="0.2">
      <c r="A4" s="6" t="s">
        <v>23</v>
      </c>
      <c r="B4" s="7" t="s">
        <v>24</v>
      </c>
      <c r="C4" s="25" t="s">
        <v>0</v>
      </c>
      <c r="D4" s="14">
        <v>2016</v>
      </c>
      <c r="E4" s="14">
        <v>2016</v>
      </c>
      <c r="F4" s="14">
        <v>2017</v>
      </c>
      <c r="G4" s="14">
        <v>2017</v>
      </c>
      <c r="H4" s="14">
        <v>2018</v>
      </c>
      <c r="I4" s="15">
        <v>2018</v>
      </c>
      <c r="J4" s="15">
        <v>2019</v>
      </c>
      <c r="K4" s="19">
        <v>2019</v>
      </c>
      <c r="L4" s="15">
        <v>2020</v>
      </c>
      <c r="M4" s="19">
        <v>2020</v>
      </c>
    </row>
    <row r="5" spans="1:13" ht="15.75" customHeight="1" x14ac:dyDescent="0.2">
      <c r="A5" s="6"/>
      <c r="B5" s="7"/>
      <c r="C5" s="25">
        <f>+C7+C37+C42+C47+C52</f>
        <v>20000000</v>
      </c>
      <c r="D5" s="14" t="s">
        <v>1</v>
      </c>
      <c r="E5" s="14" t="s">
        <v>2</v>
      </c>
      <c r="F5" s="14" t="s">
        <v>1</v>
      </c>
      <c r="G5" s="14" t="s">
        <v>2</v>
      </c>
      <c r="H5" s="14" t="s">
        <v>1</v>
      </c>
      <c r="I5" s="15" t="s">
        <v>2</v>
      </c>
      <c r="J5" s="15" t="s">
        <v>1</v>
      </c>
      <c r="K5" s="19" t="s">
        <v>2</v>
      </c>
      <c r="L5" s="15" t="s">
        <v>1</v>
      </c>
      <c r="M5" s="19" t="s">
        <v>2</v>
      </c>
    </row>
    <row r="6" spans="1:13" ht="12.75" x14ac:dyDescent="0.2">
      <c r="A6" s="6"/>
      <c r="B6" s="9"/>
      <c r="C6" s="26"/>
      <c r="D6" s="5"/>
      <c r="E6" s="5"/>
      <c r="F6" s="14"/>
      <c r="G6" s="14"/>
      <c r="H6" s="5"/>
      <c r="I6" s="15"/>
      <c r="J6" s="15"/>
      <c r="K6" s="19"/>
      <c r="L6" s="15"/>
      <c r="M6" s="19"/>
    </row>
    <row r="7" spans="1:13" ht="12.75" x14ac:dyDescent="0.2">
      <c r="A7" s="6"/>
      <c r="B7" s="7" t="s">
        <v>25</v>
      </c>
      <c r="C7" s="27">
        <f>+C8+C18+C25+C30+C33</f>
        <v>11710000</v>
      </c>
      <c r="D7" s="10"/>
      <c r="E7" s="10"/>
      <c r="F7" s="10"/>
      <c r="G7" s="10"/>
      <c r="H7" s="10"/>
      <c r="I7" s="16"/>
      <c r="J7" s="16"/>
      <c r="K7" s="10"/>
      <c r="L7" s="16"/>
      <c r="M7" s="10"/>
    </row>
    <row r="8" spans="1:13" ht="12.75" x14ac:dyDescent="0.2">
      <c r="A8" s="11">
        <v>1.1000000000000001</v>
      </c>
      <c r="B8" s="7" t="s">
        <v>8</v>
      </c>
      <c r="C8" s="27">
        <f>SUM(C9:C17)</f>
        <v>5300000</v>
      </c>
      <c r="D8" s="10"/>
      <c r="E8" s="10"/>
      <c r="F8" s="10"/>
      <c r="G8" s="10"/>
      <c r="H8" s="10"/>
      <c r="I8" s="16"/>
      <c r="J8" s="16"/>
      <c r="K8" s="10"/>
      <c r="L8" s="16"/>
      <c r="M8" s="10"/>
    </row>
    <row r="9" spans="1:13" ht="12.75" x14ac:dyDescent="0.2">
      <c r="A9" s="6" t="s">
        <v>9</v>
      </c>
      <c r="B9" s="9" t="s">
        <v>20</v>
      </c>
      <c r="C9" s="26">
        <v>3000000</v>
      </c>
      <c r="D9" s="10" t="s">
        <v>3</v>
      </c>
      <c r="E9" s="10"/>
      <c r="F9" s="10" t="s">
        <v>3</v>
      </c>
      <c r="G9" s="10"/>
      <c r="H9" s="10"/>
      <c r="I9" s="16"/>
      <c r="J9" s="16"/>
      <c r="K9" s="10"/>
      <c r="L9" s="16"/>
      <c r="M9" s="10"/>
    </row>
    <row r="10" spans="1:13" ht="12.75" x14ac:dyDescent="0.2">
      <c r="A10" s="6" t="s">
        <v>10</v>
      </c>
      <c r="B10" s="9" t="s">
        <v>21</v>
      </c>
      <c r="C10" s="26">
        <v>150000</v>
      </c>
      <c r="D10" s="10" t="s">
        <v>3</v>
      </c>
      <c r="E10" s="10"/>
      <c r="F10" s="10"/>
      <c r="G10" s="10"/>
      <c r="H10" s="10"/>
      <c r="I10" s="16"/>
      <c r="J10" s="16"/>
      <c r="K10" s="10"/>
      <c r="L10" s="16"/>
      <c r="M10" s="10"/>
    </row>
    <row r="11" spans="1:13" ht="12.75" x14ac:dyDescent="0.2">
      <c r="A11" s="6" t="s">
        <v>56</v>
      </c>
      <c r="B11" s="9" t="s">
        <v>64</v>
      </c>
      <c r="C11" s="26">
        <v>100000</v>
      </c>
      <c r="D11" s="10" t="s">
        <v>3</v>
      </c>
      <c r="E11" s="10"/>
      <c r="F11" s="10"/>
      <c r="G11" s="10"/>
      <c r="H11" s="10"/>
      <c r="I11" s="16"/>
      <c r="J11" s="16"/>
      <c r="K11" s="10"/>
      <c r="L11" s="16"/>
      <c r="M11" s="10"/>
    </row>
    <row r="12" spans="1:13" ht="12.75" x14ac:dyDescent="0.2">
      <c r="A12" s="6" t="s">
        <v>13</v>
      </c>
      <c r="B12" s="9" t="s">
        <v>22</v>
      </c>
      <c r="C12" s="26">
        <v>150000</v>
      </c>
      <c r="D12" s="10"/>
      <c r="E12" s="10"/>
      <c r="F12" s="10" t="s">
        <v>3</v>
      </c>
      <c r="G12" s="10"/>
      <c r="H12" s="10"/>
      <c r="I12" s="16"/>
      <c r="J12" s="16"/>
      <c r="K12" s="10"/>
      <c r="L12" s="16"/>
      <c r="M12" s="10"/>
    </row>
    <row r="13" spans="1:13" ht="12.75" x14ac:dyDescent="0.2">
      <c r="A13" s="6" t="s">
        <v>14</v>
      </c>
      <c r="B13" s="9" t="s">
        <v>65</v>
      </c>
      <c r="C13" s="26">
        <v>100000</v>
      </c>
      <c r="D13" s="10"/>
      <c r="E13" s="10"/>
      <c r="F13" s="10" t="s">
        <v>3</v>
      </c>
      <c r="G13" s="10"/>
      <c r="H13" s="10"/>
      <c r="I13" s="16"/>
      <c r="J13" s="16"/>
      <c r="K13" s="10"/>
      <c r="L13" s="16"/>
      <c r="M13" s="10"/>
    </row>
    <row r="14" spans="1:13" ht="12.75" x14ac:dyDescent="0.2">
      <c r="A14" s="6" t="s">
        <v>57</v>
      </c>
      <c r="B14" s="9" t="s">
        <v>66</v>
      </c>
      <c r="C14" s="26">
        <v>500000</v>
      </c>
      <c r="D14" s="10"/>
      <c r="E14" s="10"/>
      <c r="F14" s="10"/>
      <c r="G14" s="10"/>
      <c r="H14" s="10"/>
      <c r="I14" s="16"/>
      <c r="J14" s="16" t="s">
        <v>3</v>
      </c>
      <c r="K14" s="10"/>
      <c r="L14" s="16" t="s">
        <v>3</v>
      </c>
      <c r="M14" s="10"/>
    </row>
    <row r="15" spans="1:13" ht="12.75" x14ac:dyDescent="0.2">
      <c r="A15" s="6" t="s">
        <v>15</v>
      </c>
      <c r="B15" s="9" t="s">
        <v>36</v>
      </c>
      <c r="C15" s="26">
        <v>500000</v>
      </c>
      <c r="D15" s="10"/>
      <c r="E15" s="10"/>
      <c r="F15" s="10"/>
      <c r="G15" s="10"/>
      <c r="H15" s="10" t="s">
        <v>3</v>
      </c>
      <c r="I15" s="16"/>
      <c r="J15" s="16"/>
      <c r="K15" s="10"/>
      <c r="L15" s="16"/>
      <c r="M15" s="10"/>
    </row>
    <row r="16" spans="1:13" ht="12.75" x14ac:dyDescent="0.2">
      <c r="A16" s="6" t="s">
        <v>16</v>
      </c>
      <c r="B16" s="9" t="s">
        <v>37</v>
      </c>
      <c r="C16" s="26">
        <v>750000</v>
      </c>
      <c r="D16" s="10"/>
      <c r="E16" s="10"/>
      <c r="F16" s="10"/>
      <c r="G16" s="10"/>
      <c r="H16" s="10"/>
      <c r="I16" s="16"/>
      <c r="J16" s="16" t="s">
        <v>3</v>
      </c>
      <c r="K16" s="10"/>
      <c r="L16" s="16" t="s">
        <v>3</v>
      </c>
      <c r="M16" s="10"/>
    </row>
    <row r="17" spans="1:13" ht="12.75" x14ac:dyDescent="0.2">
      <c r="A17" s="6" t="s">
        <v>17</v>
      </c>
      <c r="B17" s="29" t="s">
        <v>55</v>
      </c>
      <c r="C17" s="26">
        <v>50000</v>
      </c>
      <c r="D17" s="10"/>
      <c r="E17" s="10"/>
      <c r="F17" s="10"/>
      <c r="G17" s="10"/>
      <c r="H17" s="10" t="s">
        <v>3</v>
      </c>
      <c r="I17" s="16"/>
      <c r="J17" s="16"/>
      <c r="K17" s="10"/>
      <c r="L17" s="16"/>
      <c r="M17" s="10"/>
    </row>
    <row r="18" spans="1:13" ht="12.75" x14ac:dyDescent="0.2">
      <c r="A18" s="11">
        <v>1.2</v>
      </c>
      <c r="B18" s="7" t="s">
        <v>26</v>
      </c>
      <c r="C18" s="27">
        <f>SUM(C19:C24)</f>
        <v>1610000</v>
      </c>
      <c r="D18" s="10"/>
      <c r="E18" s="10"/>
      <c r="F18" s="10"/>
      <c r="G18" s="10"/>
      <c r="H18" s="10"/>
      <c r="I18" s="16"/>
      <c r="J18" s="16"/>
      <c r="K18" s="10"/>
      <c r="L18" s="16"/>
      <c r="M18" s="10"/>
    </row>
    <row r="19" spans="1:13" ht="12.75" x14ac:dyDescent="0.2">
      <c r="A19" s="6" t="s">
        <v>59</v>
      </c>
      <c r="B19" s="9" t="s">
        <v>30</v>
      </c>
      <c r="C19" s="26">
        <v>200000</v>
      </c>
      <c r="D19" s="12"/>
      <c r="E19" s="12" t="s">
        <v>3</v>
      </c>
      <c r="F19" s="12" t="s">
        <v>3</v>
      </c>
      <c r="G19" s="12"/>
      <c r="H19" s="12"/>
      <c r="I19" s="17"/>
      <c r="J19" s="17"/>
      <c r="K19" s="12"/>
      <c r="L19" s="17"/>
      <c r="M19" s="12"/>
    </row>
    <row r="20" spans="1:13" ht="12.75" x14ac:dyDescent="0.2">
      <c r="A20" s="6" t="s">
        <v>11</v>
      </c>
      <c r="B20" s="9" t="s">
        <v>31</v>
      </c>
      <c r="C20" s="26">
        <v>200000</v>
      </c>
      <c r="D20" s="12"/>
      <c r="E20" s="12"/>
      <c r="F20" s="12"/>
      <c r="G20" s="12" t="s">
        <v>3</v>
      </c>
      <c r="H20" s="12" t="s">
        <v>3</v>
      </c>
      <c r="I20" s="17"/>
      <c r="J20" s="17"/>
      <c r="K20" s="12"/>
      <c r="L20" s="17"/>
      <c r="M20" s="12"/>
    </row>
    <row r="21" spans="1:13" ht="12.75" x14ac:dyDescent="0.2">
      <c r="A21" s="6" t="s">
        <v>60</v>
      </c>
      <c r="B21" s="9" t="s">
        <v>32</v>
      </c>
      <c r="C21" s="26">
        <v>200000</v>
      </c>
      <c r="D21" s="12"/>
      <c r="E21" s="12" t="s">
        <v>3</v>
      </c>
      <c r="F21" s="12" t="s">
        <v>3</v>
      </c>
      <c r="G21" s="12"/>
      <c r="H21" s="12"/>
      <c r="I21" s="17"/>
      <c r="J21" s="17"/>
      <c r="K21" s="12"/>
      <c r="L21" s="17"/>
      <c r="M21" s="12"/>
    </row>
    <row r="22" spans="1:13" ht="12.75" x14ac:dyDescent="0.2">
      <c r="A22" s="6" t="s">
        <v>27</v>
      </c>
      <c r="B22" s="9" t="s">
        <v>33</v>
      </c>
      <c r="C22" s="26">
        <v>200000</v>
      </c>
      <c r="D22" s="12"/>
      <c r="E22" s="12"/>
      <c r="F22" s="12"/>
      <c r="G22" s="12" t="s">
        <v>3</v>
      </c>
      <c r="H22" s="12" t="s">
        <v>3</v>
      </c>
      <c r="I22" s="17"/>
      <c r="J22" s="17"/>
      <c r="K22" s="12"/>
      <c r="L22" s="17"/>
      <c r="M22" s="12"/>
    </row>
    <row r="23" spans="1:13" ht="12.75" x14ac:dyDescent="0.2">
      <c r="A23" s="6" t="s">
        <v>28</v>
      </c>
      <c r="B23" s="9" t="s">
        <v>34</v>
      </c>
      <c r="C23" s="26">
        <v>510000</v>
      </c>
      <c r="D23" s="10"/>
      <c r="E23" s="10"/>
      <c r="F23" s="10"/>
      <c r="G23" s="10"/>
      <c r="H23" s="10"/>
      <c r="I23" s="16"/>
      <c r="J23" s="16" t="s">
        <v>3</v>
      </c>
      <c r="K23" s="10"/>
      <c r="L23" s="16" t="s">
        <v>3</v>
      </c>
      <c r="M23" s="10"/>
    </row>
    <row r="24" spans="1:13" ht="12.75" x14ac:dyDescent="0.2">
      <c r="A24" s="6" t="s">
        <v>29</v>
      </c>
      <c r="B24" s="9" t="s">
        <v>38</v>
      </c>
      <c r="C24" s="26">
        <v>300000</v>
      </c>
      <c r="D24" s="12"/>
      <c r="E24" s="12"/>
      <c r="F24" s="12"/>
      <c r="G24" s="12"/>
      <c r="H24" s="12"/>
      <c r="I24" s="17"/>
      <c r="J24" s="17" t="s">
        <v>3</v>
      </c>
      <c r="K24" s="12"/>
      <c r="L24" s="17" t="s">
        <v>3</v>
      </c>
      <c r="M24" s="12"/>
    </row>
    <row r="25" spans="1:13" ht="12.75" x14ac:dyDescent="0.2">
      <c r="A25" s="30">
        <v>1.3</v>
      </c>
      <c r="B25" s="7" t="s">
        <v>35</v>
      </c>
      <c r="C25" s="27">
        <f>SUM(C26:C29)</f>
        <v>2600000</v>
      </c>
      <c r="D25" s="12"/>
      <c r="E25" s="12"/>
      <c r="F25" s="12"/>
      <c r="G25" s="12"/>
      <c r="H25" s="12"/>
      <c r="I25" s="17"/>
      <c r="J25" s="17"/>
      <c r="K25" s="12"/>
      <c r="L25" s="17"/>
      <c r="M25" s="12"/>
    </row>
    <row r="26" spans="1:13" ht="13.5" customHeight="1" x14ac:dyDescent="0.2">
      <c r="A26" s="31" t="s">
        <v>61</v>
      </c>
      <c r="B26" s="9" t="s">
        <v>67</v>
      </c>
      <c r="C26" s="26">
        <v>500000</v>
      </c>
      <c r="D26" s="12"/>
      <c r="E26" s="12" t="s">
        <v>3</v>
      </c>
      <c r="F26" s="12"/>
      <c r="G26" s="12"/>
      <c r="H26" s="13"/>
      <c r="I26" s="18"/>
      <c r="J26" s="18"/>
      <c r="K26" s="13"/>
      <c r="L26" s="18"/>
      <c r="M26" s="13"/>
    </row>
    <row r="27" spans="1:13" ht="12.75" customHeight="1" x14ac:dyDescent="0.25">
      <c r="A27" s="31" t="s">
        <v>12</v>
      </c>
      <c r="B27" s="9" t="s">
        <v>68</v>
      </c>
      <c r="C27" s="26">
        <v>500000</v>
      </c>
      <c r="D27" s="12"/>
      <c r="E27" s="12"/>
      <c r="F27" s="12"/>
      <c r="G27" s="12" t="s">
        <v>3</v>
      </c>
      <c r="H27" s="13"/>
      <c r="I27" s="18"/>
      <c r="J27" s="18"/>
      <c r="K27" s="13"/>
      <c r="L27" s="18"/>
      <c r="M27" s="13"/>
    </row>
    <row r="28" spans="1:13" x14ac:dyDescent="0.25">
      <c r="A28" s="31" t="s">
        <v>62</v>
      </c>
      <c r="B28" s="9" t="s">
        <v>69</v>
      </c>
      <c r="C28" s="26">
        <v>700000</v>
      </c>
      <c r="D28" s="12"/>
      <c r="E28" s="12"/>
      <c r="F28" s="12"/>
      <c r="G28" s="12"/>
      <c r="H28" s="12"/>
      <c r="I28" s="17"/>
      <c r="J28" s="17" t="s">
        <v>3</v>
      </c>
      <c r="K28" s="12"/>
      <c r="L28" s="17" t="s">
        <v>3</v>
      </c>
      <c r="M28" s="12"/>
    </row>
    <row r="29" spans="1:13" x14ac:dyDescent="0.25">
      <c r="A29" s="31" t="s">
        <v>63</v>
      </c>
      <c r="B29" s="9" t="s">
        <v>49</v>
      </c>
      <c r="C29" s="26">
        <v>900000</v>
      </c>
      <c r="D29" s="12"/>
      <c r="E29" s="12"/>
      <c r="F29" s="12"/>
      <c r="G29" s="12"/>
      <c r="H29" s="12"/>
      <c r="I29" s="17"/>
      <c r="J29" s="17" t="s">
        <v>3</v>
      </c>
      <c r="K29" s="12"/>
      <c r="L29" s="17" t="s">
        <v>3</v>
      </c>
      <c r="M29" s="12"/>
    </row>
    <row r="30" spans="1:13" x14ac:dyDescent="0.25">
      <c r="A30" s="30">
        <v>1.4</v>
      </c>
      <c r="B30" s="7" t="s">
        <v>51</v>
      </c>
      <c r="C30" s="27">
        <v>1000000</v>
      </c>
      <c r="D30" s="12"/>
      <c r="E30" s="12"/>
      <c r="F30" s="12"/>
      <c r="G30" s="12"/>
      <c r="H30" s="12"/>
      <c r="I30" s="17"/>
      <c r="J30" s="17"/>
      <c r="K30" s="12"/>
      <c r="L30" s="17"/>
      <c r="M30" s="12"/>
    </row>
    <row r="31" spans="1:13" x14ac:dyDescent="0.25">
      <c r="A31" s="31" t="s">
        <v>41</v>
      </c>
      <c r="B31" s="9" t="s">
        <v>39</v>
      </c>
      <c r="C31" s="26">
        <v>900000</v>
      </c>
      <c r="D31" s="13"/>
      <c r="E31" s="13"/>
      <c r="F31" s="13"/>
      <c r="G31" s="13"/>
      <c r="H31" s="18"/>
      <c r="I31" s="17"/>
      <c r="J31" s="17" t="s">
        <v>3</v>
      </c>
      <c r="K31" s="12"/>
      <c r="L31" s="17" t="s">
        <v>3</v>
      </c>
      <c r="M31" s="12"/>
    </row>
    <row r="32" spans="1:13" x14ac:dyDescent="0.25">
      <c r="A32" s="31" t="s">
        <v>42</v>
      </c>
      <c r="B32" s="9" t="s">
        <v>40</v>
      </c>
      <c r="C32" s="26">
        <v>100000</v>
      </c>
      <c r="D32" s="13"/>
      <c r="E32" s="13"/>
      <c r="F32" s="13"/>
      <c r="G32" s="13"/>
      <c r="H32" s="18"/>
      <c r="I32" s="17"/>
      <c r="J32" s="17" t="s">
        <v>3</v>
      </c>
      <c r="K32" s="12"/>
      <c r="L32" s="17" t="s">
        <v>3</v>
      </c>
      <c r="M32" s="12"/>
    </row>
    <row r="33" spans="1:42" x14ac:dyDescent="0.25">
      <c r="A33" s="30">
        <v>1.5</v>
      </c>
      <c r="B33" s="7" t="s">
        <v>73</v>
      </c>
      <c r="C33" s="27">
        <f>SUM(C34:C35)</f>
        <v>1200000</v>
      </c>
      <c r="D33" s="13"/>
      <c r="E33" s="13"/>
      <c r="F33" s="13"/>
      <c r="G33" s="13"/>
      <c r="H33" s="18"/>
      <c r="I33" s="17"/>
      <c r="J33" s="17"/>
      <c r="K33" s="12"/>
      <c r="L33" s="17"/>
      <c r="M33" s="12"/>
    </row>
    <row r="34" spans="1:42" x14ac:dyDescent="0.25">
      <c r="A34" s="6" t="s">
        <v>75</v>
      </c>
      <c r="B34" s="9" t="s">
        <v>19</v>
      </c>
      <c r="C34" s="26">
        <v>600000</v>
      </c>
      <c r="D34" s="13"/>
      <c r="E34" s="13"/>
      <c r="F34" s="13"/>
      <c r="G34" s="13"/>
      <c r="H34" s="18"/>
      <c r="I34" s="17"/>
      <c r="J34" s="17"/>
      <c r="K34" s="12"/>
      <c r="L34" s="17"/>
      <c r="M34" s="12"/>
    </row>
    <row r="35" spans="1:42" x14ac:dyDescent="0.25">
      <c r="A35" s="6" t="s">
        <v>74</v>
      </c>
      <c r="B35" s="9" t="s">
        <v>52</v>
      </c>
      <c r="C35" s="26">
        <v>600000</v>
      </c>
      <c r="D35" s="13"/>
      <c r="E35" s="13"/>
      <c r="F35" s="13"/>
      <c r="G35" s="13"/>
      <c r="H35" s="18"/>
      <c r="I35" s="17"/>
      <c r="J35" s="17"/>
      <c r="K35" s="12"/>
      <c r="L35" s="17"/>
      <c r="M35" s="12"/>
    </row>
    <row r="36" spans="1:42" x14ac:dyDescent="0.25">
      <c r="A36" s="30"/>
      <c r="B36" s="7"/>
      <c r="C36" s="26"/>
      <c r="D36" s="12"/>
      <c r="E36" s="12"/>
      <c r="F36" s="12"/>
      <c r="G36" s="12"/>
      <c r="H36" s="12"/>
      <c r="I36" s="17"/>
      <c r="J36" s="17"/>
      <c r="K36" s="12"/>
      <c r="L36" s="17"/>
      <c r="M36" s="12"/>
    </row>
    <row r="37" spans="1:42" x14ac:dyDescent="0.25">
      <c r="A37" s="30"/>
      <c r="B37" s="7" t="s">
        <v>72</v>
      </c>
      <c r="C37" s="27">
        <f>SUM(C38:C40)</f>
        <v>5000000</v>
      </c>
      <c r="D37" s="12"/>
      <c r="E37" s="12"/>
      <c r="F37" s="12"/>
      <c r="G37" s="12"/>
      <c r="H37" s="12" t="s">
        <v>3</v>
      </c>
      <c r="I37" s="17"/>
      <c r="J37" s="17"/>
      <c r="K37" s="12"/>
      <c r="L37" s="17"/>
      <c r="M37" s="12"/>
    </row>
    <row r="38" spans="1:42" x14ac:dyDescent="0.25">
      <c r="A38" s="31">
        <v>2.1</v>
      </c>
      <c r="B38" s="9" t="s">
        <v>43</v>
      </c>
      <c r="C38" s="26">
        <v>500000</v>
      </c>
      <c r="D38" s="12"/>
      <c r="E38" s="12"/>
      <c r="F38" s="12"/>
      <c r="G38" s="12"/>
      <c r="H38" s="12"/>
      <c r="I38" s="17"/>
      <c r="J38" s="17"/>
      <c r="K38" s="12"/>
      <c r="L38" s="17"/>
      <c r="M38" s="12"/>
    </row>
    <row r="39" spans="1:42" ht="26.4" x14ac:dyDescent="0.25">
      <c r="A39" s="31">
        <v>2.2000000000000002</v>
      </c>
      <c r="B39" s="9" t="s">
        <v>44</v>
      </c>
      <c r="C39" s="26">
        <v>3500000</v>
      </c>
      <c r="D39" s="12"/>
      <c r="E39" s="12"/>
      <c r="F39" s="12"/>
      <c r="G39" s="12"/>
      <c r="H39" s="12" t="s">
        <v>3</v>
      </c>
      <c r="I39" s="17" t="s">
        <v>3</v>
      </c>
      <c r="J39" s="17" t="s">
        <v>3</v>
      </c>
      <c r="K39" s="12" t="s">
        <v>3</v>
      </c>
      <c r="L39" s="17" t="s">
        <v>3</v>
      </c>
      <c r="M39" s="12" t="s">
        <v>3</v>
      </c>
    </row>
    <row r="40" spans="1:42" x14ac:dyDescent="0.25">
      <c r="A40" s="31">
        <v>2.2999999999999998</v>
      </c>
      <c r="B40" s="9" t="s">
        <v>45</v>
      </c>
      <c r="C40" s="26">
        <v>1000000</v>
      </c>
      <c r="D40" s="13"/>
      <c r="E40" s="13"/>
      <c r="F40" s="13"/>
      <c r="G40" s="13"/>
      <c r="H40" s="13"/>
      <c r="I40" s="18"/>
      <c r="J40" s="18" t="s">
        <v>3</v>
      </c>
      <c r="K40" s="13"/>
      <c r="L40" s="18" t="s">
        <v>3</v>
      </c>
      <c r="M40" s="13"/>
    </row>
    <row r="41" spans="1:42" x14ac:dyDescent="0.25">
      <c r="A41" s="31"/>
      <c r="B41" s="9"/>
      <c r="C41" s="26"/>
      <c r="D41" s="13"/>
      <c r="E41" s="13"/>
      <c r="F41" s="13"/>
      <c r="G41" s="13"/>
      <c r="H41" s="13"/>
      <c r="I41" s="18"/>
      <c r="J41" s="18"/>
      <c r="K41" s="13"/>
      <c r="L41" s="18"/>
      <c r="M41" s="1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s="4" customFormat="1" x14ac:dyDescent="0.25">
      <c r="A42" s="30"/>
      <c r="B42" s="7" t="s">
        <v>71</v>
      </c>
      <c r="C42" s="27">
        <f>SUM(C43:C46)</f>
        <v>1540000</v>
      </c>
      <c r="D42" s="12"/>
      <c r="E42" s="12"/>
      <c r="F42" s="12"/>
      <c r="G42" s="12"/>
      <c r="H42" s="12"/>
      <c r="I42" s="17"/>
      <c r="J42" s="17"/>
      <c r="K42" s="12"/>
      <c r="L42" s="17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x14ac:dyDescent="0.25">
      <c r="A43" s="31">
        <v>3.1</v>
      </c>
      <c r="B43" s="9" t="s">
        <v>46</v>
      </c>
      <c r="C43" s="26">
        <v>300000</v>
      </c>
      <c r="D43" s="12"/>
      <c r="E43" s="12"/>
      <c r="F43" s="12"/>
      <c r="G43" s="12"/>
      <c r="H43" s="12" t="s">
        <v>3</v>
      </c>
      <c r="I43" s="17" t="s">
        <v>3</v>
      </c>
      <c r="J43" s="17" t="s">
        <v>3</v>
      </c>
      <c r="K43" s="12" t="s">
        <v>3</v>
      </c>
      <c r="L43" s="17" t="s">
        <v>3</v>
      </c>
      <c r="M43" s="12" t="s">
        <v>3</v>
      </c>
    </row>
    <row r="44" spans="1:42" x14ac:dyDescent="0.25">
      <c r="A44" s="31">
        <v>3.2</v>
      </c>
      <c r="B44" s="9" t="s">
        <v>47</v>
      </c>
      <c r="C44" s="26">
        <v>240000</v>
      </c>
      <c r="D44" s="12" t="s">
        <v>3</v>
      </c>
      <c r="E44" s="12" t="s">
        <v>3</v>
      </c>
      <c r="F44" s="12" t="s">
        <v>3</v>
      </c>
      <c r="G44" s="12" t="s">
        <v>3</v>
      </c>
      <c r="H44" s="12" t="s">
        <v>3</v>
      </c>
      <c r="I44" s="12" t="s">
        <v>3</v>
      </c>
      <c r="J44" s="12" t="s">
        <v>3</v>
      </c>
      <c r="K44" s="12" t="s">
        <v>3</v>
      </c>
      <c r="L44" s="12" t="s">
        <v>3</v>
      </c>
      <c r="M44" s="12" t="s">
        <v>3</v>
      </c>
    </row>
    <row r="45" spans="1:42" x14ac:dyDescent="0.25">
      <c r="A45" s="31">
        <v>3.3</v>
      </c>
      <c r="B45" s="9" t="s">
        <v>54</v>
      </c>
      <c r="C45" s="26">
        <v>1000000</v>
      </c>
      <c r="D45" s="13"/>
      <c r="E45" s="13"/>
      <c r="F45" s="13"/>
      <c r="G45" s="13"/>
      <c r="H45" s="12" t="s">
        <v>3</v>
      </c>
      <c r="I45" s="12" t="s">
        <v>3</v>
      </c>
      <c r="J45" s="12" t="s">
        <v>3</v>
      </c>
      <c r="K45" s="12" t="s">
        <v>3</v>
      </c>
      <c r="L45" s="12" t="s">
        <v>3</v>
      </c>
      <c r="M45" s="12" t="s">
        <v>3</v>
      </c>
    </row>
    <row r="46" spans="1:42" x14ac:dyDescent="0.25">
      <c r="A46" s="31"/>
      <c r="B46" s="9"/>
      <c r="C46" s="26"/>
      <c r="D46" s="13"/>
      <c r="E46" s="13"/>
      <c r="F46" s="13"/>
      <c r="G46" s="13"/>
      <c r="H46" s="13"/>
      <c r="I46" s="18"/>
      <c r="J46" s="18"/>
      <c r="K46" s="13"/>
      <c r="L46" s="18"/>
      <c r="M46" s="13"/>
    </row>
    <row r="47" spans="1:42" x14ac:dyDescent="0.25">
      <c r="A47" s="30"/>
      <c r="B47" s="7" t="s">
        <v>70</v>
      </c>
      <c r="C47" s="27">
        <f>SUM(C48:C51)</f>
        <v>1450000</v>
      </c>
      <c r="D47" s="12"/>
      <c r="E47" s="12"/>
      <c r="F47" s="12"/>
      <c r="G47" s="12"/>
      <c r="H47" s="12"/>
      <c r="I47" s="17"/>
      <c r="J47" s="17"/>
      <c r="K47" s="12"/>
      <c r="L47" s="17"/>
      <c r="M47" s="12"/>
    </row>
    <row r="48" spans="1:42" x14ac:dyDescent="0.25">
      <c r="A48" s="31">
        <v>4.0999999999999996</v>
      </c>
      <c r="B48" s="9" t="s">
        <v>48</v>
      </c>
      <c r="C48" s="26">
        <v>1080000</v>
      </c>
      <c r="D48" s="12" t="s">
        <v>3</v>
      </c>
      <c r="E48" s="12" t="s">
        <v>3</v>
      </c>
      <c r="F48" s="12" t="s">
        <v>3</v>
      </c>
      <c r="G48" s="12" t="s">
        <v>3</v>
      </c>
      <c r="H48" s="12" t="s">
        <v>3</v>
      </c>
      <c r="I48" s="12" t="s">
        <v>3</v>
      </c>
      <c r="J48" s="12" t="s">
        <v>3</v>
      </c>
      <c r="K48" s="12" t="s">
        <v>3</v>
      </c>
      <c r="L48" s="12" t="s">
        <v>3</v>
      </c>
      <c r="M48" s="12" t="s">
        <v>3</v>
      </c>
    </row>
    <row r="49" spans="1:13" x14ac:dyDescent="0.25">
      <c r="A49" s="31">
        <v>4.2</v>
      </c>
      <c r="B49" s="9" t="s">
        <v>4</v>
      </c>
      <c r="C49" s="26">
        <v>300000</v>
      </c>
      <c r="D49" s="12"/>
      <c r="E49" s="12"/>
      <c r="F49" s="12"/>
      <c r="G49" s="12"/>
      <c r="H49" s="12" t="s">
        <v>3</v>
      </c>
      <c r="I49" s="17"/>
      <c r="J49" s="17"/>
      <c r="K49" s="12" t="s">
        <v>3</v>
      </c>
      <c r="L49" s="17"/>
      <c r="M49" s="12" t="s">
        <v>3</v>
      </c>
    </row>
    <row r="50" spans="1:13" x14ac:dyDescent="0.25">
      <c r="A50" s="31">
        <v>4.3</v>
      </c>
      <c r="B50" s="9" t="s">
        <v>5</v>
      </c>
      <c r="C50" s="26">
        <v>70000</v>
      </c>
      <c r="D50" s="12" t="s">
        <v>3</v>
      </c>
      <c r="E50" s="12" t="s">
        <v>3</v>
      </c>
      <c r="F50" s="12" t="s">
        <v>3</v>
      </c>
      <c r="G50" s="12" t="s">
        <v>3</v>
      </c>
      <c r="H50" s="12" t="s">
        <v>3</v>
      </c>
      <c r="I50" s="12" t="s">
        <v>3</v>
      </c>
      <c r="J50" s="12" t="s">
        <v>3</v>
      </c>
      <c r="K50" s="12" t="s">
        <v>3</v>
      </c>
      <c r="L50" s="12" t="s">
        <v>3</v>
      </c>
      <c r="M50" s="12" t="s">
        <v>3</v>
      </c>
    </row>
    <row r="51" spans="1:13" x14ac:dyDescent="0.25">
      <c r="A51" s="31"/>
      <c r="B51" s="7"/>
      <c r="C51" s="26"/>
      <c r="D51" s="12"/>
      <c r="E51" s="12"/>
      <c r="F51" s="12"/>
      <c r="G51" s="12"/>
      <c r="H51" s="12"/>
      <c r="I51" s="17"/>
      <c r="J51" s="17"/>
      <c r="K51" s="12"/>
      <c r="L51" s="17"/>
      <c r="M51" s="12"/>
    </row>
    <row r="52" spans="1:13" x14ac:dyDescent="0.25">
      <c r="A52" s="30"/>
      <c r="B52" s="7" t="s">
        <v>6</v>
      </c>
      <c r="C52" s="27">
        <v>300000</v>
      </c>
      <c r="D52" s="12"/>
      <c r="E52" s="12"/>
      <c r="F52" s="12"/>
      <c r="G52" s="12"/>
      <c r="H52" s="12"/>
      <c r="I52" s="17"/>
      <c r="J52" s="17"/>
      <c r="K52" s="12"/>
      <c r="L52" s="17"/>
      <c r="M52" s="12"/>
    </row>
    <row r="53" spans="1:13" x14ac:dyDescent="0.25">
      <c r="A53" s="30"/>
      <c r="B53" s="7" t="s">
        <v>7</v>
      </c>
      <c r="C53" s="27">
        <f>+C52+C47+C42+C37+C7</f>
        <v>20000000</v>
      </c>
      <c r="D53" s="12"/>
      <c r="E53" s="12"/>
      <c r="F53" s="12"/>
      <c r="G53" s="12"/>
      <c r="H53" s="12"/>
      <c r="I53" s="17"/>
      <c r="J53" s="17"/>
      <c r="K53" s="12"/>
      <c r="L53" s="17"/>
      <c r="M53" s="12"/>
    </row>
  </sheetData>
  <pageMargins left="0.7" right="0.7" top="0.33" bottom="0.24" header="0.3" footer="0.3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85" zoomScaleNormal="85" workbookViewId="0">
      <selection activeCell="C17" sqref="C17"/>
    </sheetView>
  </sheetViews>
  <sheetFormatPr defaultColWidth="4.88671875" defaultRowHeight="13.2" x14ac:dyDescent="0.25"/>
  <cols>
    <col min="1" max="1" width="7.33203125" style="1" bestFit="1" customWidth="1"/>
    <col min="2" max="2" width="97.44140625" style="2" customWidth="1"/>
    <col min="3" max="3" width="14.6640625" style="3" customWidth="1"/>
    <col min="4" max="4" width="12.44140625" style="1" customWidth="1"/>
    <col min="5" max="5" width="12.109375" style="1" bestFit="1" customWidth="1"/>
    <col min="6" max="6" width="11.109375" style="1" customWidth="1"/>
    <col min="7" max="8" width="11.6640625" style="1" customWidth="1"/>
    <col min="9" max="9" width="9.88671875" style="1" bestFit="1" customWidth="1"/>
    <col min="10" max="16384" width="4.88671875" style="1"/>
  </cols>
  <sheetData>
    <row r="1" spans="1:9" ht="12.75" x14ac:dyDescent="0.2">
      <c r="A1" s="2" t="s">
        <v>53</v>
      </c>
    </row>
    <row r="4" spans="1:9" ht="15.75" customHeight="1" x14ac:dyDescent="0.2">
      <c r="A4" s="6" t="s">
        <v>23</v>
      </c>
      <c r="B4" s="7" t="s">
        <v>24</v>
      </c>
      <c r="C4" s="8" t="s">
        <v>0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</row>
    <row r="5" spans="1:9" ht="15.75" customHeight="1" x14ac:dyDescent="0.2">
      <c r="A5" s="6"/>
      <c r="B5" s="7"/>
      <c r="C5" s="20">
        <f t="shared" ref="C5:H5" si="0">+C8+C38+C43+C48+C53</f>
        <v>20000000</v>
      </c>
      <c r="D5" s="20">
        <f t="shared" si="0"/>
        <v>2928000</v>
      </c>
      <c r="E5" s="20">
        <f t="shared" si="0"/>
        <v>2928000</v>
      </c>
      <c r="F5" s="20">
        <f t="shared" si="0"/>
        <v>4103000</v>
      </c>
      <c r="G5" s="20">
        <f t="shared" si="0"/>
        <v>6563000</v>
      </c>
      <c r="H5" s="20">
        <f t="shared" si="0"/>
        <v>3478000</v>
      </c>
      <c r="I5" s="21"/>
    </row>
    <row r="6" spans="1:9" ht="12.75" x14ac:dyDescent="0.2">
      <c r="A6" s="6"/>
      <c r="B6" s="9"/>
      <c r="C6" s="22"/>
      <c r="D6" s="28">
        <f>+D5/$C$5</f>
        <v>0.1464</v>
      </c>
      <c r="E6" s="28">
        <f t="shared" ref="E6:G6" si="1">+E5/$C$5</f>
        <v>0.1464</v>
      </c>
      <c r="F6" s="28">
        <f t="shared" si="1"/>
        <v>0.20515</v>
      </c>
      <c r="G6" s="28">
        <f t="shared" si="1"/>
        <v>0.32815</v>
      </c>
      <c r="H6" s="28">
        <f t="shared" ref="H6" si="2">+H5/$C$5</f>
        <v>0.1739</v>
      </c>
    </row>
    <row r="7" spans="1:9" ht="12.75" x14ac:dyDescent="0.2">
      <c r="A7" s="6"/>
      <c r="B7" s="9"/>
      <c r="C7" s="22"/>
      <c r="D7" s="28">
        <f>+D6</f>
        <v>0.1464</v>
      </c>
      <c r="E7" s="28">
        <f>+D7+E6</f>
        <v>0.2928</v>
      </c>
      <c r="F7" s="28">
        <f>+E7+F6</f>
        <v>0.49795</v>
      </c>
      <c r="G7" s="28">
        <f>+F7+G6</f>
        <v>0.82610000000000006</v>
      </c>
      <c r="H7" s="28">
        <f>+G7+H6</f>
        <v>1</v>
      </c>
    </row>
    <row r="8" spans="1:9" ht="12.75" x14ac:dyDescent="0.2">
      <c r="A8" s="6"/>
      <c r="B8" s="7" t="str">
        <f>+'Activities &amp; Timeline'!B7</f>
        <v>Component 1. Improve student learning outcomes</v>
      </c>
      <c r="C8" s="23">
        <f>+'Activities &amp; Timeline'!C7</f>
        <v>11710000</v>
      </c>
      <c r="D8" s="22">
        <f>SUM(D9:D37)</f>
        <v>2650000</v>
      </c>
      <c r="E8" s="22">
        <f t="shared" ref="E8:H8" si="3">SUM(E9:E37)</f>
        <v>2650000</v>
      </c>
      <c r="F8" s="22">
        <f t="shared" si="3"/>
        <v>850000</v>
      </c>
      <c r="G8" s="22">
        <f>SUM(G9:G37)</f>
        <v>4885000</v>
      </c>
      <c r="H8" s="22">
        <f t="shared" si="3"/>
        <v>675000</v>
      </c>
    </row>
    <row r="9" spans="1:9" ht="12.75" x14ac:dyDescent="0.2">
      <c r="A9" s="11">
        <v>1.1000000000000001</v>
      </c>
      <c r="B9" s="7" t="str">
        <f>+'Activities &amp; Timeline'!B8</f>
        <v>Redesign of Curriculum</v>
      </c>
      <c r="C9" s="23">
        <f>+'Activities &amp; Timeline'!C8</f>
        <v>5300000</v>
      </c>
      <c r="D9" s="22"/>
      <c r="E9" s="22"/>
      <c r="F9" s="22"/>
      <c r="G9" s="22"/>
      <c r="H9" s="22"/>
    </row>
    <row r="10" spans="1:9" ht="12.75" x14ac:dyDescent="0.2">
      <c r="A10" s="6" t="s">
        <v>9</v>
      </c>
      <c r="B10" s="9" t="str">
        <f>+'Activities &amp; Timeline'!B9</f>
        <v>Purchasing curriculum licenses GRADES 7 and 8 (Math and Language)</v>
      </c>
      <c r="C10" s="22">
        <f>+'Activities &amp; Timeline'!C9</f>
        <v>3000000</v>
      </c>
      <c r="D10" s="22">
        <f>+C10/2</f>
        <v>1500000</v>
      </c>
      <c r="E10" s="22">
        <f>+C10/2</f>
        <v>1500000</v>
      </c>
      <c r="F10" s="22"/>
      <c r="G10" s="22"/>
      <c r="H10" s="22"/>
    </row>
    <row r="11" spans="1:9" ht="12.75" x14ac:dyDescent="0.2">
      <c r="A11" s="6" t="s">
        <v>10</v>
      </c>
      <c r="B11" s="9" t="str">
        <f>+'Activities &amp; Timeline'!B10</f>
        <v>Local adaptation GRADE 7 (Math and Language)</v>
      </c>
      <c r="C11" s="22">
        <f>+'Activities &amp; Timeline'!C10</f>
        <v>150000</v>
      </c>
      <c r="D11" s="32">
        <f>+C11</f>
        <v>150000</v>
      </c>
      <c r="E11" s="32"/>
      <c r="F11" s="32"/>
      <c r="G11" s="32"/>
      <c r="H11" s="32"/>
    </row>
    <row r="12" spans="1:9" ht="12.75" x14ac:dyDescent="0.2">
      <c r="A12" s="6" t="s">
        <v>56</v>
      </c>
      <c r="B12" s="9" t="str">
        <f>+'Activities &amp; Timeline'!B11</f>
        <v>Development of textbooks &amp; teacher's guides for GRADE 7 (Science, Art and Culture and Physical Education)</v>
      </c>
      <c r="C12" s="22">
        <f>+'Activities &amp; Timeline'!C11</f>
        <v>100000</v>
      </c>
      <c r="D12" s="32">
        <f>+C12</f>
        <v>100000</v>
      </c>
      <c r="E12" s="32"/>
      <c r="F12" s="32"/>
      <c r="G12" s="32"/>
      <c r="H12" s="32"/>
    </row>
    <row r="13" spans="1:9" ht="12.75" x14ac:dyDescent="0.2">
      <c r="A13" s="6" t="s">
        <v>13</v>
      </c>
      <c r="B13" s="9" t="str">
        <f>+'Activities &amp; Timeline'!B12</f>
        <v>Local adaptation GRADE 8 (Math and Language)</v>
      </c>
      <c r="C13" s="22">
        <f>+'Activities &amp; Timeline'!C12</f>
        <v>150000</v>
      </c>
      <c r="D13" s="32"/>
      <c r="E13" s="32">
        <f>+C13</f>
        <v>150000</v>
      </c>
      <c r="F13" s="32"/>
      <c r="G13" s="32"/>
      <c r="H13" s="32"/>
    </row>
    <row r="14" spans="1:9" ht="12.75" x14ac:dyDescent="0.2">
      <c r="A14" s="6" t="s">
        <v>14</v>
      </c>
      <c r="B14" s="9" t="str">
        <f>+'Activities &amp; Timeline'!B13</f>
        <v>Development of textbooks &amp; teacher's guides for GRADE 8 (Science, Art and Culture and Physical Education)</v>
      </c>
      <c r="C14" s="22">
        <f>+'Activities &amp; Timeline'!C13</f>
        <v>100000</v>
      </c>
      <c r="D14" s="32"/>
      <c r="E14" s="32">
        <f>+C14</f>
        <v>100000</v>
      </c>
      <c r="F14" s="32"/>
      <c r="G14" s="32"/>
      <c r="H14" s="32"/>
    </row>
    <row r="15" spans="1:9" ht="12.75" x14ac:dyDescent="0.2">
      <c r="A15" s="6" t="s">
        <v>57</v>
      </c>
      <c r="B15" s="9" t="str">
        <f>+'Activities &amp; Timeline'!B14</f>
        <v>Development of textbooks &amp; teacher's guides for GRADE 4 to 8 (Reading)</v>
      </c>
      <c r="C15" s="22">
        <f>+'Activities &amp; Timeline'!C14</f>
        <v>500000</v>
      </c>
      <c r="D15" s="32"/>
      <c r="E15" s="32"/>
      <c r="F15" s="32"/>
      <c r="G15" s="32">
        <f>+C15</f>
        <v>500000</v>
      </c>
      <c r="H15" s="32">
        <f>+D15</f>
        <v>0</v>
      </c>
    </row>
    <row r="16" spans="1:9" ht="12.75" x14ac:dyDescent="0.2">
      <c r="A16" s="6" t="s">
        <v>17</v>
      </c>
      <c r="B16" s="9" t="str">
        <f>+'Activities &amp; Timeline'!B15</f>
        <v>Strategy for improving learning assessment</v>
      </c>
      <c r="C16" s="22">
        <f>+'Activities &amp; Timeline'!C15</f>
        <v>500000</v>
      </c>
      <c r="D16" s="32"/>
      <c r="E16" s="32"/>
      <c r="F16" s="32">
        <f>+C16</f>
        <v>500000</v>
      </c>
      <c r="G16" s="32"/>
      <c r="H16" s="32"/>
    </row>
    <row r="17" spans="1:8" ht="12.75" x14ac:dyDescent="0.2">
      <c r="A17" s="6" t="s">
        <v>58</v>
      </c>
      <c r="B17" s="9" t="str">
        <f>+'Activities &amp; Timeline'!B16</f>
        <v>Implementing improved learning assessment</v>
      </c>
      <c r="C17" s="22">
        <f>+'Activities &amp; Timeline'!C16</f>
        <v>750000</v>
      </c>
      <c r="D17" s="32"/>
      <c r="E17" s="32"/>
      <c r="F17" s="32"/>
      <c r="G17" s="32">
        <f>+$C17/2</f>
        <v>375000</v>
      </c>
      <c r="H17" s="32">
        <f>+$C17/2</f>
        <v>375000</v>
      </c>
    </row>
    <row r="18" spans="1:8" ht="12.75" x14ac:dyDescent="0.2">
      <c r="A18" s="6" t="s">
        <v>18</v>
      </c>
      <c r="B18" s="9" t="str">
        <f>+'Activities &amp; Timeline'!B17</f>
        <v xml:space="preserve">Assessment on gender roles </v>
      </c>
      <c r="C18" s="22">
        <f>+'Activities &amp; Timeline'!C17</f>
        <v>50000</v>
      </c>
      <c r="D18" s="32"/>
      <c r="E18" s="32"/>
      <c r="F18" s="32">
        <f>+C18</f>
        <v>50000</v>
      </c>
      <c r="G18" s="32"/>
      <c r="H18" s="32"/>
    </row>
    <row r="19" spans="1:8" ht="12.75" x14ac:dyDescent="0.2">
      <c r="A19" s="11">
        <v>1.2</v>
      </c>
      <c r="B19" s="7" t="str">
        <f>+'Activities &amp; Timeline'!B18</f>
        <v>Training and coaching of teachers and school managers on new curriculum</v>
      </c>
      <c r="C19" s="23">
        <f>+'Activities &amp; Timeline'!C18</f>
        <v>1610000</v>
      </c>
      <c r="D19" s="32"/>
      <c r="E19" s="32"/>
      <c r="F19" s="32"/>
      <c r="G19" s="32"/>
      <c r="H19" s="32"/>
    </row>
    <row r="20" spans="1:8" x14ac:dyDescent="0.25">
      <c r="A20" s="6" t="s">
        <v>59</v>
      </c>
      <c r="B20" s="9" t="str">
        <f>+'Activities &amp; Timeline'!B19</f>
        <v>Training and coaching of teachers and school leaders GRADE 7 national implementation (Math and Language)</v>
      </c>
      <c r="C20" s="22">
        <f>+'Activities &amp; Timeline'!C19</f>
        <v>200000</v>
      </c>
      <c r="D20" s="32">
        <f>+C20</f>
        <v>200000</v>
      </c>
      <c r="E20" s="32"/>
      <c r="F20" s="32"/>
      <c r="G20" s="32"/>
      <c r="H20" s="32"/>
    </row>
    <row r="21" spans="1:8" x14ac:dyDescent="0.25">
      <c r="A21" s="6" t="s">
        <v>11</v>
      </c>
      <c r="B21" s="9" t="str">
        <f>+'Activities &amp; Timeline'!B20</f>
        <v>Training and coaching of teachers and school leaders GRADE 8 national implementation (Math and Language)</v>
      </c>
      <c r="C21" s="22">
        <f>+'Activities &amp; Timeline'!C20</f>
        <v>200000</v>
      </c>
      <c r="D21" s="32"/>
      <c r="E21" s="32">
        <f>+C21</f>
        <v>200000</v>
      </c>
      <c r="F21" s="32"/>
      <c r="G21" s="32"/>
      <c r="H21" s="32"/>
    </row>
    <row r="22" spans="1:8" x14ac:dyDescent="0.25">
      <c r="A22" s="6" t="s">
        <v>60</v>
      </c>
      <c r="B22" s="9" t="str">
        <f>+'Activities &amp; Timeline'!B21</f>
        <v>Training and coaching of teachers and school leaders GRADE 7   (Science, Art and Culture and Physical Education)</v>
      </c>
      <c r="C22" s="22">
        <f>+'Activities &amp; Timeline'!C21</f>
        <v>200000</v>
      </c>
      <c r="D22" s="32">
        <f>+C22</f>
        <v>200000</v>
      </c>
      <c r="E22" s="32"/>
      <c r="F22" s="32"/>
      <c r="G22" s="32"/>
      <c r="H22" s="32"/>
    </row>
    <row r="23" spans="1:8" x14ac:dyDescent="0.25">
      <c r="A23" s="6" t="s">
        <v>27</v>
      </c>
      <c r="B23" s="9" t="str">
        <f>+'Activities &amp; Timeline'!B22</f>
        <v>Training and coaching of teachers and school leaders GRADE 8 (Science, Art and Culture and Physical Education)</v>
      </c>
      <c r="C23" s="22">
        <f>+'Activities &amp; Timeline'!C22</f>
        <v>200000</v>
      </c>
      <c r="D23" s="32"/>
      <c r="E23" s="32">
        <f>+C23</f>
        <v>200000</v>
      </c>
      <c r="F23" s="32"/>
      <c r="G23" s="32"/>
      <c r="H23" s="32"/>
    </row>
    <row r="24" spans="1:8" x14ac:dyDescent="0.25">
      <c r="A24" s="6" t="s">
        <v>28</v>
      </c>
      <c r="B24" s="9" t="str">
        <f>+'Activities &amp; Timeline'!B23</f>
        <v>Training and coaching of teachers and school leaders GRADE 4 to 8 (Reading)</v>
      </c>
      <c r="C24" s="22">
        <f>+'Activities &amp; Timeline'!C23</f>
        <v>510000</v>
      </c>
      <c r="D24" s="32"/>
      <c r="E24" s="32"/>
      <c r="F24" s="32"/>
      <c r="G24" s="32">
        <f>+C24</f>
        <v>510000</v>
      </c>
      <c r="H24" s="32">
        <f>+D24</f>
        <v>0</v>
      </c>
    </row>
    <row r="25" spans="1:8" x14ac:dyDescent="0.25">
      <c r="A25" s="6" t="s">
        <v>29</v>
      </c>
      <c r="B25" s="9" t="str">
        <f>+'Activities &amp; Timeline'!B24</f>
        <v>Training and coaching of teachers and school leaders GRADE 1 to 8 (Didactic Material)</v>
      </c>
      <c r="C25" s="22">
        <f>+'Activities &amp; Timeline'!C24</f>
        <v>300000</v>
      </c>
      <c r="D25" s="32"/>
      <c r="E25" s="32"/>
      <c r="F25" s="32"/>
      <c r="G25" s="32">
        <f>+C25</f>
        <v>300000</v>
      </c>
      <c r="H25" s="32">
        <f>+D25</f>
        <v>0</v>
      </c>
    </row>
    <row r="26" spans="1:8" x14ac:dyDescent="0.25">
      <c r="A26" s="7">
        <v>1.3</v>
      </c>
      <c r="B26" s="7" t="str">
        <f>+'Activities &amp; Timeline'!B25</f>
        <v>Providing textbooks and learning materials</v>
      </c>
      <c r="C26" s="23">
        <f>+'Activities &amp; Timeline'!C25</f>
        <v>2600000</v>
      </c>
      <c r="D26" s="32"/>
      <c r="E26" s="32"/>
      <c r="F26" s="32"/>
      <c r="G26" s="32"/>
      <c r="H26" s="32"/>
    </row>
    <row r="27" spans="1:8" x14ac:dyDescent="0.25">
      <c r="A27" s="9" t="s">
        <v>61</v>
      </c>
      <c r="B27" s="9" t="str">
        <f>+'Activities &amp; Timeline'!B26</f>
        <v>Printing textbooks &amp; teacher's guides for GRADE 7 (Math, Language, Science, Art and Culture and Physical Education)</v>
      </c>
      <c r="C27" s="22">
        <f>+'Activities &amp; Timeline'!C26</f>
        <v>500000</v>
      </c>
      <c r="D27" s="32">
        <f>+C27</f>
        <v>500000</v>
      </c>
      <c r="E27" s="32"/>
      <c r="F27" s="32"/>
      <c r="G27" s="32"/>
      <c r="H27" s="32"/>
    </row>
    <row r="28" spans="1:8" ht="14.25" customHeight="1" x14ac:dyDescent="0.25">
      <c r="A28" s="9" t="s">
        <v>12</v>
      </c>
      <c r="B28" s="9" t="str">
        <f>+'Activities &amp; Timeline'!B27</f>
        <v>Printing textbooks &amp; teacher's guides for GRADE 8 (Math, Language, Science, Art and Culture and Physical Education)</v>
      </c>
      <c r="C28" s="22">
        <f>+'Activities &amp; Timeline'!C27</f>
        <v>500000</v>
      </c>
      <c r="D28" s="32"/>
      <c r="E28" s="32">
        <f>+C28</f>
        <v>500000</v>
      </c>
      <c r="F28" s="32"/>
      <c r="G28" s="32"/>
      <c r="H28" s="32"/>
    </row>
    <row r="29" spans="1:8" x14ac:dyDescent="0.25">
      <c r="A29" s="9" t="s">
        <v>62</v>
      </c>
      <c r="B29" s="9" t="str">
        <f>+'Activities &amp; Timeline'!B28</f>
        <v>Printing textbooks &amp; teacher's guides for GRADE 4 to 8 (Reading)</v>
      </c>
      <c r="C29" s="22">
        <f>+'Activities &amp; Timeline'!C28</f>
        <v>700000</v>
      </c>
      <c r="D29" s="32"/>
      <c r="E29" s="32"/>
      <c r="F29" s="32"/>
      <c r="G29" s="32">
        <f>+C29</f>
        <v>700000</v>
      </c>
      <c r="H29" s="32">
        <f>+D29</f>
        <v>0</v>
      </c>
    </row>
    <row r="30" spans="1:8" x14ac:dyDescent="0.25">
      <c r="A30" s="9" t="s">
        <v>63</v>
      </c>
      <c r="B30" s="9" t="str">
        <f>+'Activities &amp; Timeline'!B29</f>
        <v>Purchase Didactic materials for GRADES 1 to 8</v>
      </c>
      <c r="C30" s="22">
        <f>+'Activities &amp; Timeline'!C29</f>
        <v>900000</v>
      </c>
      <c r="D30" s="32"/>
      <c r="E30" s="32"/>
      <c r="F30" s="32"/>
      <c r="G30" s="32">
        <f>+C30</f>
        <v>900000</v>
      </c>
      <c r="H30" s="32">
        <f>+D30</f>
        <v>0</v>
      </c>
    </row>
    <row r="31" spans="1:8" x14ac:dyDescent="0.25">
      <c r="A31" s="7">
        <v>1.4</v>
      </c>
      <c r="B31" s="7" t="str">
        <f>+'Activities &amp; Timeline'!B30</f>
        <v>Development and delivery of the e-content for primary education</v>
      </c>
      <c r="C31" s="23">
        <f>+'Activities &amp; Timeline'!C30</f>
        <v>1000000</v>
      </c>
      <c r="D31" s="32"/>
      <c r="E31" s="32"/>
      <c r="F31" s="32"/>
      <c r="G31" s="32"/>
      <c r="H31" s="32"/>
    </row>
    <row r="32" spans="1:8" x14ac:dyDescent="0.25">
      <c r="A32" s="9" t="s">
        <v>41</v>
      </c>
      <c r="B32" s="9" t="str">
        <f>+'Activities &amp; Timeline'!B31</f>
        <v>Purchases licenses for e content and software GRADES 3 to 8 (Math and Language)</v>
      </c>
      <c r="C32" s="22">
        <f>+'Activities &amp; Timeline'!C31</f>
        <v>900000</v>
      </c>
      <c r="D32" s="32"/>
      <c r="E32" s="32"/>
      <c r="F32" s="32"/>
      <c r="G32" s="32">
        <f>+C32</f>
        <v>900000</v>
      </c>
      <c r="H32" s="32">
        <f>+D32</f>
        <v>0</v>
      </c>
    </row>
    <row r="33" spans="1:8" x14ac:dyDescent="0.25">
      <c r="A33" s="9" t="s">
        <v>42</v>
      </c>
      <c r="B33" s="9" t="str">
        <f>+'Activities &amp; Timeline'!B32</f>
        <v>Local adaptation GRADES 3 to 8 (Math and Language)</v>
      </c>
      <c r="C33" s="22">
        <f>+'Activities &amp; Timeline'!C32</f>
        <v>100000</v>
      </c>
      <c r="D33" s="32"/>
      <c r="E33" s="32"/>
      <c r="F33" s="32"/>
      <c r="G33" s="32">
        <f>+C33</f>
        <v>100000</v>
      </c>
      <c r="H33" s="32">
        <f>+D33</f>
        <v>0</v>
      </c>
    </row>
    <row r="34" spans="1:8" x14ac:dyDescent="0.25">
      <c r="A34" s="7">
        <v>1.5</v>
      </c>
      <c r="B34" s="7" t="str">
        <f>+'Activities &amp; Timeline'!B33</f>
        <v xml:space="preserve">Reform of lower secondary </v>
      </c>
      <c r="C34" s="23">
        <f>+'Activities &amp; Timeline'!C33</f>
        <v>1200000</v>
      </c>
      <c r="D34" s="32"/>
      <c r="E34" s="32"/>
      <c r="F34" s="32"/>
      <c r="G34" s="32"/>
      <c r="H34" s="32"/>
    </row>
    <row r="35" spans="1:8" x14ac:dyDescent="0.25">
      <c r="A35" s="9" t="s">
        <v>75</v>
      </c>
      <c r="B35" s="9" t="str">
        <f>+'Activities &amp; Timeline'!B34</f>
        <v>Strategy for reforming lower secondary education</v>
      </c>
      <c r="C35" s="22">
        <f>+'Activities &amp; Timeline'!C34</f>
        <v>600000</v>
      </c>
      <c r="D35" s="32"/>
      <c r="E35" s="32"/>
      <c r="F35" s="32">
        <f>+C35/2</f>
        <v>300000</v>
      </c>
      <c r="G35" s="32">
        <f>+C35/2</f>
        <v>300000</v>
      </c>
      <c r="H35" s="32">
        <f t="shared" ref="H35" si="4">+D35</f>
        <v>0</v>
      </c>
    </row>
    <row r="36" spans="1:8" x14ac:dyDescent="0.25">
      <c r="A36" s="9" t="s">
        <v>74</v>
      </c>
      <c r="B36" s="9" t="str">
        <f>+'Activities &amp; Timeline'!B35</f>
        <v>Review of curriculum framework, stakeholders consultation and legalize revised curriculum by MOECD</v>
      </c>
      <c r="C36" s="22">
        <f>+'Activities &amp; Timeline'!C35</f>
        <v>600000</v>
      </c>
      <c r="D36" s="32"/>
      <c r="E36" s="32"/>
      <c r="F36" s="32"/>
      <c r="G36" s="32">
        <f>+C36/2</f>
        <v>300000</v>
      </c>
      <c r="H36" s="32">
        <f>+C36/2</f>
        <v>300000</v>
      </c>
    </row>
    <row r="37" spans="1:8" x14ac:dyDescent="0.25">
      <c r="A37" s="7"/>
      <c r="B37" s="9"/>
      <c r="C37" s="22"/>
      <c r="D37" s="32"/>
      <c r="E37" s="32"/>
      <c r="F37" s="32"/>
      <c r="G37" s="32"/>
      <c r="H37" s="32"/>
    </row>
    <row r="38" spans="1:8" x14ac:dyDescent="0.25">
      <c r="A38" s="7"/>
      <c r="B38" s="7" t="str">
        <f>+'Activities &amp; Timeline'!B37</f>
        <v>Component 2 Increase access to education in the interior and improve facilities at MOESC</v>
      </c>
      <c r="C38" s="23">
        <f>+'Activities &amp; Timeline'!C37</f>
        <v>5000000</v>
      </c>
      <c r="D38" s="32">
        <f>SUM(D39:D42)</f>
        <v>0</v>
      </c>
      <c r="E38" s="32">
        <f t="shared" ref="E38:H38" si="5">SUM(E39:E42)</f>
        <v>0</v>
      </c>
      <c r="F38" s="32">
        <f t="shared" si="5"/>
        <v>2500000</v>
      </c>
      <c r="G38" s="32">
        <f t="shared" si="5"/>
        <v>1000000</v>
      </c>
      <c r="H38" s="32">
        <f t="shared" si="5"/>
        <v>1500000</v>
      </c>
    </row>
    <row r="39" spans="1:8" x14ac:dyDescent="0.25">
      <c r="A39" s="9">
        <v>2.1</v>
      </c>
      <c r="B39" s="9" t="str">
        <f>+'Activities &amp; Timeline'!B38</f>
        <v>Assessment of school infraestructure needs</v>
      </c>
      <c r="C39" s="22">
        <f>+'Activities &amp; Timeline'!C38</f>
        <v>500000</v>
      </c>
      <c r="D39" s="32"/>
      <c r="E39" s="33"/>
      <c r="F39" s="32">
        <f>+C39</f>
        <v>500000</v>
      </c>
      <c r="G39" s="32"/>
      <c r="H39" s="32"/>
    </row>
    <row r="40" spans="1:8" ht="26.4" x14ac:dyDescent="0.25">
      <c r="A40" s="9">
        <v>2.2000000000000002</v>
      </c>
      <c r="B40" s="9" t="str">
        <f>+'Activities &amp; Timeline'!B39</f>
        <v>Rehabilitation of existing schools and teachers housing and construction of new classrooms, media centers and teacher housing in the interior</v>
      </c>
      <c r="C40" s="22">
        <f>+'Activities &amp; Timeline'!C39</f>
        <v>3500000</v>
      </c>
      <c r="D40" s="32"/>
      <c r="E40" s="32"/>
      <c r="F40" s="32">
        <v>1000000</v>
      </c>
      <c r="G40" s="32">
        <v>1000000</v>
      </c>
      <c r="H40" s="32">
        <v>1500000</v>
      </c>
    </row>
    <row r="41" spans="1:8" x14ac:dyDescent="0.25">
      <c r="A41" s="9">
        <v>2.2999999999999998</v>
      </c>
      <c r="B41" s="9" t="str">
        <f>+'Activities &amp; Timeline'!B40</f>
        <v xml:space="preserve">Construction of CENASU building   </v>
      </c>
      <c r="C41" s="22">
        <f>+'Activities &amp; Timeline'!C40</f>
        <v>1000000</v>
      </c>
      <c r="D41" s="22"/>
      <c r="E41" s="22"/>
      <c r="F41" s="22">
        <f>+C41</f>
        <v>1000000</v>
      </c>
      <c r="G41" s="22"/>
      <c r="H41" s="22"/>
    </row>
    <row r="42" spans="1:8" x14ac:dyDescent="0.25">
      <c r="A42" s="9"/>
      <c r="B42" s="9"/>
      <c r="C42" s="22"/>
      <c r="D42" s="22"/>
      <c r="E42" s="22"/>
      <c r="F42" s="22"/>
      <c r="G42" s="22"/>
      <c r="H42" s="22"/>
    </row>
    <row r="43" spans="1:8" s="4" customFormat="1" x14ac:dyDescent="0.25">
      <c r="A43" s="7"/>
      <c r="B43" s="7" t="str">
        <f>+'Activities &amp; Timeline'!B42</f>
        <v>Component 3 Improve management at MOESC</v>
      </c>
      <c r="C43" s="23">
        <f>+'Activities &amp; Timeline'!C42</f>
        <v>1540000</v>
      </c>
      <c r="D43" s="22">
        <f>SUM(D44:D46)</f>
        <v>48000</v>
      </c>
      <c r="E43" s="22">
        <f t="shared" ref="E43:H43" si="6">SUM(E44:E46)</f>
        <v>48000</v>
      </c>
      <c r="F43" s="22">
        <f t="shared" si="6"/>
        <v>448000</v>
      </c>
      <c r="G43" s="22">
        <f t="shared" si="6"/>
        <v>448000</v>
      </c>
      <c r="H43" s="22">
        <f t="shared" si="6"/>
        <v>548000</v>
      </c>
    </row>
    <row r="44" spans="1:8" x14ac:dyDescent="0.25">
      <c r="A44" s="9">
        <v>3.1</v>
      </c>
      <c r="B44" s="9" t="str">
        <f>+'Activities &amp; Timeline'!B43</f>
        <v>Capacity strengthening of MOECD departments</v>
      </c>
      <c r="C44" s="22">
        <f>+'Activities &amp; Timeline'!C43</f>
        <v>300000</v>
      </c>
      <c r="D44" s="22"/>
      <c r="E44" s="22"/>
      <c r="F44" s="22">
        <f>+$C44/3</f>
        <v>100000</v>
      </c>
      <c r="G44" s="22">
        <f t="shared" ref="G44:H44" si="7">+$C44/3</f>
        <v>100000</v>
      </c>
      <c r="H44" s="22">
        <f t="shared" si="7"/>
        <v>100000</v>
      </c>
    </row>
    <row r="45" spans="1:8" x14ac:dyDescent="0.25">
      <c r="A45" s="9">
        <v>3.2</v>
      </c>
      <c r="B45" s="9" t="str">
        <f>+'Activities &amp; Timeline'!B44</f>
        <v>Social Marketing Campaing</v>
      </c>
      <c r="C45" s="22">
        <f>+'Activities &amp; Timeline'!C44</f>
        <v>240000</v>
      </c>
      <c r="D45" s="22">
        <f>+$C45/5</f>
        <v>48000</v>
      </c>
      <c r="E45" s="22">
        <f t="shared" ref="E45:H45" si="8">+$C45/5</f>
        <v>48000</v>
      </c>
      <c r="F45" s="22">
        <f t="shared" si="8"/>
        <v>48000</v>
      </c>
      <c r="G45" s="22">
        <f t="shared" si="8"/>
        <v>48000</v>
      </c>
      <c r="H45" s="22">
        <f t="shared" si="8"/>
        <v>48000</v>
      </c>
    </row>
    <row r="46" spans="1:8" x14ac:dyDescent="0.25">
      <c r="A46" s="9">
        <v>3.3</v>
      </c>
      <c r="B46" s="9" t="str">
        <f>+'Activities &amp; Timeline'!B45</f>
        <v xml:space="preserve">Execution of ICT Policy </v>
      </c>
      <c r="C46" s="22">
        <f>+'Activities &amp; Timeline'!C45</f>
        <v>1000000</v>
      </c>
      <c r="D46" s="22"/>
      <c r="E46" s="22"/>
      <c r="F46" s="22">
        <v>300000</v>
      </c>
      <c r="G46" s="22">
        <f>300000</f>
        <v>300000</v>
      </c>
      <c r="H46" s="22">
        <f>+C46-G46-F46</f>
        <v>400000</v>
      </c>
    </row>
    <row r="47" spans="1:8" x14ac:dyDescent="0.25">
      <c r="A47" s="9"/>
      <c r="B47" s="9"/>
      <c r="C47" s="22"/>
      <c r="D47" s="22"/>
      <c r="E47" s="22"/>
      <c r="F47" s="22"/>
      <c r="G47" s="22"/>
      <c r="H47" s="22"/>
    </row>
    <row r="48" spans="1:8" x14ac:dyDescent="0.25">
      <c r="A48" s="7"/>
      <c r="B48" s="7" t="str">
        <f>+'Activities &amp; Timeline'!B47</f>
        <v>Program Administration</v>
      </c>
      <c r="C48" s="23">
        <f>+'Activities &amp; Timeline'!C47</f>
        <v>1450000</v>
      </c>
      <c r="D48" s="22">
        <f>SUM(D49:D51)</f>
        <v>230000</v>
      </c>
      <c r="E48" s="22">
        <f t="shared" ref="E48:H48" si="9">SUM(E49:E51)</f>
        <v>230000</v>
      </c>
      <c r="F48" s="22">
        <f t="shared" si="9"/>
        <v>305000</v>
      </c>
      <c r="G48" s="22">
        <f t="shared" si="9"/>
        <v>230000</v>
      </c>
      <c r="H48" s="22">
        <f t="shared" si="9"/>
        <v>455000</v>
      </c>
    </row>
    <row r="49" spans="1:8" x14ac:dyDescent="0.25">
      <c r="A49" s="9">
        <v>4.0999999999999996</v>
      </c>
      <c r="B49" s="9" t="str">
        <f>+'Activities &amp; Timeline'!B48</f>
        <v>PMU Staff and Operations</v>
      </c>
      <c r="C49" s="22">
        <f>+'Activities &amp; Timeline'!C48</f>
        <v>1080000</v>
      </c>
      <c r="D49" s="22">
        <f>+$C49/5</f>
        <v>216000</v>
      </c>
      <c r="E49" s="22">
        <f t="shared" ref="E49:H49" si="10">+$C49/5</f>
        <v>216000</v>
      </c>
      <c r="F49" s="22">
        <f t="shared" si="10"/>
        <v>216000</v>
      </c>
      <c r="G49" s="22">
        <f t="shared" si="10"/>
        <v>216000</v>
      </c>
      <c r="H49" s="22">
        <f t="shared" si="10"/>
        <v>216000</v>
      </c>
    </row>
    <row r="50" spans="1:8" x14ac:dyDescent="0.25">
      <c r="A50" s="9">
        <v>4.2</v>
      </c>
      <c r="B50" s="9" t="str">
        <f>+'Activities &amp; Timeline'!B49</f>
        <v>Mid-term and Final Evaluation</v>
      </c>
      <c r="C50" s="22">
        <f>+'Activities &amp; Timeline'!C49</f>
        <v>300000</v>
      </c>
      <c r="D50" s="22"/>
      <c r="E50" s="22"/>
      <c r="F50" s="22">
        <f>+C50/4</f>
        <v>75000</v>
      </c>
      <c r="H50" s="22">
        <f>+(C50/4)*3</f>
        <v>225000</v>
      </c>
    </row>
    <row r="51" spans="1:8" x14ac:dyDescent="0.25">
      <c r="A51" s="9">
        <v>4.3</v>
      </c>
      <c r="B51" s="9" t="str">
        <f>+'Activities &amp; Timeline'!B50</f>
        <v>Audit (2016-2020)</v>
      </c>
      <c r="C51" s="22">
        <f>+'Activities &amp; Timeline'!C50</f>
        <v>70000</v>
      </c>
      <c r="D51" s="22">
        <f>+$C51/5</f>
        <v>14000</v>
      </c>
      <c r="E51" s="22">
        <f t="shared" ref="E51:H51" si="11">+$C51/5</f>
        <v>14000</v>
      </c>
      <c r="F51" s="22">
        <f t="shared" si="11"/>
        <v>14000</v>
      </c>
      <c r="G51" s="22">
        <f t="shared" si="11"/>
        <v>14000</v>
      </c>
      <c r="H51" s="22">
        <f t="shared" si="11"/>
        <v>14000</v>
      </c>
    </row>
    <row r="52" spans="1:8" x14ac:dyDescent="0.25">
      <c r="A52" s="7"/>
      <c r="B52" s="9"/>
      <c r="C52" s="22"/>
      <c r="D52" s="22"/>
      <c r="E52" s="22"/>
      <c r="F52" s="22"/>
      <c r="G52" s="22"/>
      <c r="H52" s="22"/>
    </row>
    <row r="53" spans="1:8" x14ac:dyDescent="0.25">
      <c r="A53" s="7"/>
      <c r="B53" s="7" t="str">
        <f>+'Activities &amp; Timeline'!B52</f>
        <v>Contingencies</v>
      </c>
      <c r="C53" s="23">
        <f>+'Activities &amp; Timeline'!C52</f>
        <v>300000</v>
      </c>
      <c r="D53" s="22"/>
      <c r="E53" s="22"/>
      <c r="F53" s="22"/>
      <c r="H53" s="22">
        <f>+C53</f>
        <v>300000</v>
      </c>
    </row>
    <row r="54" spans="1:8" x14ac:dyDescent="0.25">
      <c r="A54" s="7"/>
      <c r="B54" s="7" t="str">
        <f>+'Activities &amp; Timeline'!B53</f>
        <v>TOTAL AMOUNT IN US$</v>
      </c>
      <c r="C54" s="23">
        <f>+'Activities &amp; Timeline'!C53</f>
        <v>20000000</v>
      </c>
      <c r="D54" s="22"/>
      <c r="E54" s="22"/>
      <c r="F54" s="22"/>
      <c r="G54" s="22"/>
      <c r="H54" s="22"/>
    </row>
  </sheetData>
  <pageMargins left="0.7" right="0.7" top="0.75" bottom="0.75" header="0.3" footer="0.3"/>
  <pageSetup scale="6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E29C715F76E1941910AB693FBA610D8" ma:contentTypeVersion="0" ma:contentTypeDescription="A content type to manage public (operations) IDB documents" ma:contentTypeScope="" ma:versionID="3fa3dcdb624490ca2f46fe9186623927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afd4bc984cf5f6aea22685423225c07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4445462-ea74-4a65-b2dc-4d24fbe905cc}" ma:internalName="TaxCatchAll" ma:showField="CatchAllData" ma:web="bf40e83c-993a-41d3-8d89-aa2461e3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4445462-ea74-4a65-b2dc-4d24fbe905cc}" ma:internalName="TaxCatchAllLabel" ma:readOnly="true" ma:showField="CatchAllDataLabel" ma:web="bf40e83c-993a-41d3-8d89-aa2461e36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SCL/EDU</Division_x0020_or_x0020_Unit>
    <Other_x0020_Author xmlns="9c571b2f-e523-4ab2-ba2e-09e151a03ef4" xsi:nil="true"/>
    <Region xmlns="9c571b2f-e523-4ab2-ba2e-09e151a03ef4" xsi:nil="true"/>
    <IDBDocs_x0020_Number xmlns="9c571b2f-e523-4ab2-ba2e-09e151a03ef4">39870227</IDBDocs_x0020_Number>
    <Document_x0020_Author xmlns="9c571b2f-e523-4ab2-ba2e-09e151a03ef4">Bos, Maria Soledad</Document_x0020_Author>
    <Publication_x0020_Type xmlns="9c571b2f-e523-4ab2-ba2e-09e151a03ef4" xsi:nil="true"/>
    <Operation_x0020_Type xmlns="9c571b2f-e523-4ab2-ba2e-09e151a03ef4" xsi:nil="true"/>
    <TaxCatchAll xmlns="9c571b2f-e523-4ab2-ba2e-09e151a03ef4">
      <Value>5</Value>
      <Value>6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SU-L1038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ED-EDU</Webtopic>
    <Identifier xmlns="9c571b2f-e523-4ab2-ba2e-09e151a03ef4"> 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D21138D2-1BBB-4613-A107-9243DAF654A2}"/>
</file>

<file path=customXml/itemProps2.xml><?xml version="1.0" encoding="utf-8"?>
<ds:datastoreItem xmlns:ds="http://schemas.openxmlformats.org/officeDocument/2006/customXml" ds:itemID="{CD1F7394-95E8-4A10-A7E2-DA38ED4AFC74}"/>
</file>

<file path=customXml/itemProps3.xml><?xml version="1.0" encoding="utf-8"?>
<ds:datastoreItem xmlns:ds="http://schemas.openxmlformats.org/officeDocument/2006/customXml" ds:itemID="{0BFD2843-5E1E-4C87-B426-3DE401D92AD6}"/>
</file>

<file path=customXml/itemProps4.xml><?xml version="1.0" encoding="utf-8"?>
<ds:datastoreItem xmlns:ds="http://schemas.openxmlformats.org/officeDocument/2006/customXml" ds:itemID="{4596511A-5F30-44BC-B4F7-744B16475B1F}"/>
</file>

<file path=customXml/itemProps5.xml><?xml version="1.0" encoding="utf-8"?>
<ds:datastoreItem xmlns:ds="http://schemas.openxmlformats.org/officeDocument/2006/customXml" ds:itemID="{71E85828-47A1-470D-BBD2-E60D991E0D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Activities &amp; Timeline</vt:lpstr>
      <vt:lpstr>Disbursements</vt:lpstr>
      <vt:lpstr>'Activities &amp; Timeline'!Print_Area</vt:lpstr>
      <vt:lpstr>Disbursements!Print_Area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EER2 PEP</dc:title>
  <dc:creator>USER</dc:creator>
  <cp:lastModifiedBy>IADB</cp:lastModifiedBy>
  <cp:lastPrinted>2015-10-19T16:50:45Z</cp:lastPrinted>
  <dcterms:created xsi:type="dcterms:W3CDTF">2015-02-10T13:02:18Z</dcterms:created>
  <dcterms:modified xsi:type="dcterms:W3CDTF">2015-11-06T16:56:56Z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0x01010046CF21643EE8D14686A648AA6DAD089200FE29C715F76E1941910AB693FBA610D8</vt:lpwstr>
  </property>
  <property fmtid="{D5CDD505-2E9C-101B-9397-08002B2CF9AE}" pid="5" name="TaxKeywordTaxHTField">
    <vt:lpwstr/>
  </property>
  <property fmtid="{D5CDD505-2E9C-101B-9397-08002B2CF9AE}" pid="6" name="Series Operations IDB">
    <vt:lpwstr>5;#Unclassified|a6dff32e-d477-44cd-a56b-85efe9e0a56c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5;#Unclassified|a6dff32e-d477-44cd-a56b-85efe9e0a56c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6;#IDBDocs|cca77002-e150-4b2d-ab1f-1d7a7cdcae16</vt:lpwstr>
  </property>
</Properties>
</file>