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305" yWindow="-15" windowWidth="10230" windowHeight="81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Sheet1!$A$1:$K$130</definedName>
  </definedNames>
  <calcPr calcId="145621"/>
</workbook>
</file>

<file path=xl/calcChain.xml><?xml version="1.0" encoding="utf-8"?>
<calcChain xmlns="http://schemas.openxmlformats.org/spreadsheetml/2006/main">
  <c r="C105" i="1" l="1"/>
  <c r="I103" i="1"/>
  <c r="I102" i="1"/>
  <c r="I104" i="1" l="1"/>
  <c r="I98" i="1" l="1"/>
  <c r="I97" i="1"/>
  <c r="I96" i="1"/>
  <c r="I100" i="1"/>
  <c r="I99" i="1"/>
  <c r="I95" i="1"/>
  <c r="I94" i="1"/>
  <c r="I93" i="1"/>
  <c r="I90" i="1"/>
  <c r="I91" i="1"/>
  <c r="I89" i="1"/>
  <c r="I101" i="1" l="1"/>
  <c r="I85" i="1" l="1"/>
  <c r="C86" i="1" l="1"/>
  <c r="I83" i="1" l="1"/>
  <c r="I82" i="1"/>
  <c r="G114" i="1" l="1"/>
  <c r="F114" i="1"/>
  <c r="I92" i="1"/>
  <c r="I84" i="1"/>
  <c r="I78" i="1"/>
  <c r="C79" i="1"/>
  <c r="C113" i="1" l="1"/>
  <c r="C114" i="1"/>
</calcChain>
</file>

<file path=xl/sharedStrings.xml><?xml version="1.0" encoding="utf-8"?>
<sst xmlns="http://schemas.openxmlformats.org/spreadsheetml/2006/main" count="183" uniqueCount="124">
  <si>
    <t>Nº</t>
  </si>
  <si>
    <t>Descrição do Contrato</t>
  </si>
  <si>
    <t>Fonte</t>
  </si>
  <si>
    <t>BID</t>
  </si>
  <si>
    <t>Local</t>
  </si>
  <si>
    <t>Datas Estimadas</t>
  </si>
  <si>
    <t>Custo</t>
  </si>
  <si>
    <t>Método</t>
  </si>
  <si>
    <t>Aquisição</t>
  </si>
  <si>
    <t>Revisão</t>
  </si>
  <si>
    <t>(1)</t>
  </si>
  <si>
    <t>(2)</t>
  </si>
  <si>
    <t>Publicação</t>
  </si>
  <si>
    <t>Término</t>
  </si>
  <si>
    <t>Status</t>
  </si>
  <si>
    <t>(3)</t>
  </si>
  <si>
    <t>SBQC</t>
  </si>
  <si>
    <t>SUBTOTAL DE CONSULTORIA</t>
  </si>
  <si>
    <t>(%)</t>
  </si>
  <si>
    <t>P</t>
  </si>
  <si>
    <t>SUBTOTAL DE OBRAS</t>
  </si>
  <si>
    <t>BRASIL</t>
  </si>
  <si>
    <t>Anúncio</t>
  </si>
  <si>
    <t>Contrato</t>
  </si>
  <si>
    <t>PERCENTUAL (%) POR FONTE</t>
  </si>
  <si>
    <t>Comentário</t>
  </si>
  <si>
    <t xml:space="preserve">2. OBRAS </t>
  </si>
  <si>
    <t>4. SERVIÇOS TÉCNICOS (Serviços que não São de Consultoria)</t>
  </si>
  <si>
    <t>SUBTOTAL DE  SERVIÇOS TÉCNICOS</t>
  </si>
  <si>
    <t>LPI</t>
  </si>
  <si>
    <t>Notas:</t>
  </si>
  <si>
    <t>(4)</t>
  </si>
  <si>
    <t>(5)</t>
  </si>
  <si>
    <t>(6)</t>
  </si>
  <si>
    <t>VALOR TOTAL</t>
  </si>
  <si>
    <t>EXA</t>
  </si>
  <si>
    <t>EXP</t>
  </si>
  <si>
    <t>(7)</t>
  </si>
  <si>
    <t>(8)</t>
  </si>
  <si>
    <t>SUBTOTAL DE BENS</t>
  </si>
  <si>
    <t>A – Introdução</t>
  </si>
  <si>
    <t>B – O Plano de Aquisições</t>
  </si>
  <si>
    <t>C – Revisão por parte do Banco das Decisões em Matéria de Contratações</t>
  </si>
  <si>
    <t>O Executor e o Banco determinaram que inicialmente todas as contratações serão revisadas “Ex-ante”. Em casos específicos, ou durante o transcurso da execução, será avaliada a possibilidade de estabelecer o procedimento de revisão “Ex-post”.</t>
  </si>
  <si>
    <t>D – Aquisições para o Projeto</t>
  </si>
  <si>
    <t>D.1 – Aquisição de Bens</t>
  </si>
  <si>
    <t>As LPN – Licitações Públicas Nacionais somente admitirão contratos com valor limite de US$ 5,0 milhões para bens e serviços diferentes da consultoria. Não haverá pré-qualificação.</t>
  </si>
  <si>
    <t>D.2 – Aquisições de Obras</t>
  </si>
  <si>
    <t>As LPN – Licitações Públicas Nacionais somente admitirão contratos com valor limite de US$ 25,0 milhões para obras. Não haverá pré-qualificação.</t>
  </si>
  <si>
    <t>D.3 – Aquisições de Serviços de Consultoria</t>
  </si>
  <si>
    <t>As LPN – Licitações Públicas Nacionais somente admitirão contratos com valor limite de US$ 200 mil para serviços de consultoria. Não haverá  pré-qualificação.</t>
  </si>
  <si>
    <t>D.4 – Lista de Aquisições de Bens, Obras e Serviços de Consultoria</t>
  </si>
  <si>
    <t>Nos quadros apresentados a seguir estão listadas as licitações requeridas para a execução do Projeto.</t>
  </si>
  <si>
    <t>3. SERVIÇOS DE CONSULTORIA</t>
  </si>
  <si>
    <t>1. BENS</t>
  </si>
  <si>
    <t>2.1</t>
  </si>
  <si>
    <t>2.2</t>
  </si>
  <si>
    <t>2.3</t>
  </si>
  <si>
    <t>2.4</t>
  </si>
  <si>
    <t>As contratações para o Projeto proposto serão realizadas de acordo com as “Políticas para a Aquisição de Bens e Contratação de Obras Financiados pelo Banco Interamericano de Desenvolvimento” (GN-2349-9), com as “Políticas para a Seleção e Contratação de Consultores Financiados pelo Banco Interamericano de Desenvolvimento” (GN-2350-9) e conforme estabelecido no Contrato de Empréstimo e no presente Plano de Aquisições.</t>
  </si>
  <si>
    <t>3.1</t>
  </si>
  <si>
    <t>3.2</t>
  </si>
  <si>
    <t>3.3</t>
  </si>
  <si>
    <t>3.4</t>
  </si>
  <si>
    <t>Gerenciamento e Apoio Técnico</t>
  </si>
  <si>
    <t>Auditoria Contábil do Programa</t>
  </si>
  <si>
    <t>SBQ</t>
  </si>
  <si>
    <t>Não está prevista a aquisição de serviços técnicos</t>
  </si>
  <si>
    <t xml:space="preserve">PLANO DE AQUISIÇÕES (PA) - 68 MESES </t>
  </si>
  <si>
    <t>Fax:  (55-11) 4128-5560</t>
  </si>
  <si>
    <t>1.1</t>
  </si>
  <si>
    <t>Obras de Corredores de Transporte – Grupo I</t>
  </si>
  <si>
    <t>Obras de Corredores de Transporte – Grupo II</t>
  </si>
  <si>
    <t>Projetos de Engenharia para os Corredores de Transporte</t>
  </si>
  <si>
    <t>Estimado (x1000)</t>
  </si>
  <si>
    <t>Programa de Mobilidade Urbana Sustentável de Santo André</t>
  </si>
  <si>
    <t>Número do Projeto: BR-L1402</t>
  </si>
  <si>
    <t>Secretário de Mobilidade Urbana, Obras e Serviços Públicos</t>
  </si>
  <si>
    <t>Edilson Factori</t>
  </si>
  <si>
    <t>Coordenador do Programa de Mobilidade Urbana Sustentável de Santo André</t>
  </si>
  <si>
    <t>Paulo Henrique Pinto Serra</t>
  </si>
  <si>
    <t xml:space="preserve">Rua Catequese, 227 </t>
  </si>
  <si>
    <t>09090-400 - Santo André – S. Paulo – Brasil</t>
  </si>
  <si>
    <t>Telefone:  (55-11) 4468-4124</t>
  </si>
  <si>
    <t xml:space="preserve">E-mail: efactori@santoandre.sp.gov.br </t>
  </si>
  <si>
    <t>Obras Viárias – Grupo I</t>
  </si>
  <si>
    <t>Obras Viárias – Grupo II</t>
  </si>
  <si>
    <t>Supervisão das Obras de Corredores de Transporte - Grupo I</t>
  </si>
  <si>
    <t>Supervisão das Obras de Corredores de Transporte - Grupo II</t>
  </si>
  <si>
    <t>Supervisão das Obras Viárias - Grupo I</t>
  </si>
  <si>
    <t>Supervisão das Obras Viárias - Grupo II</t>
  </si>
  <si>
    <t>Capacitação da Secretaria de Mobilidade Urbana e Obras e Serviços Públicos (SMUOSP)</t>
  </si>
  <si>
    <t>Capacitação da Secretaria de Desenvolvimento Urbano e Habitação (SDUH)</t>
  </si>
  <si>
    <t xml:space="preserve">Plano de Mobilidade Urbana Sustentável de Santo André </t>
  </si>
  <si>
    <t>Estruturação Financeira e Tarifária do Sistema de Transporte Coletivo</t>
  </si>
  <si>
    <t>Estudo de Uso do Solo e Capacidade de Suporte de Infraestrutura para Corredores de Ônibus</t>
  </si>
  <si>
    <t>Desenvolvimento e Implantação de Plano Estratégico de Segurança Viária para o Município de Santo André</t>
  </si>
  <si>
    <t>PE</t>
  </si>
  <si>
    <t>(US$ = R$ 2,00)</t>
  </si>
  <si>
    <t>SBC</t>
  </si>
  <si>
    <t>Equipamentos e Softwares de Informática</t>
  </si>
  <si>
    <t>Sistema de atendimento de reclamaçoes e monitoramento da mobilidade</t>
  </si>
  <si>
    <t>Plano de capacitação para operação do sistema</t>
  </si>
  <si>
    <t>Plano de educação de uso do sistema de transporte</t>
  </si>
  <si>
    <t>O Plano de Aquisições do Programa de Mobilidade Urbana Sustentável de Santo André, que cobre o período de abril 2015 a setembro de 2020, foi acordado entre o Banco e a Prefeitura do Município de Santo André.</t>
  </si>
  <si>
    <t>O Plano de Aquisições será revisado anualmente no mês de novembro.</t>
  </si>
  <si>
    <r>
      <t>Contrato de Empréstimo: XXXX</t>
    </r>
    <r>
      <rPr>
        <sz val="11"/>
        <rFont val="Calibri"/>
        <family val="2"/>
        <scheme val="minor"/>
      </rPr>
      <t>/OC-BR</t>
    </r>
  </si>
  <si>
    <t>Atualizado em:  Maio de 2015</t>
  </si>
  <si>
    <t>Atualização Nº: 01</t>
  </si>
  <si>
    <t>Mutuário: Governo do Município de Santo André</t>
  </si>
  <si>
    <t>Executor: Governo do Município de Santo André</t>
  </si>
  <si>
    <t>Projeto: Programa de Mobilidade Urbana Sustentável de Santo André</t>
  </si>
  <si>
    <t>Data de aprovação do Projeto pela Diretoria Executiva: XXXXXXXX</t>
  </si>
  <si>
    <t>Data estimada de assinatura do Contrato de Empréstimo: 28/09/2015</t>
  </si>
  <si>
    <t>Data estimada para o último desembolso: 28/09/2020</t>
  </si>
  <si>
    <t>Executor responsável pelo Plano de Aquisições: Governo do Município de Santo André</t>
  </si>
  <si>
    <r>
      <rPr>
        <b/>
        <sz val="12"/>
        <rFont val="Calibri"/>
        <family val="2"/>
        <scheme val="minor"/>
      </rPr>
      <t>Métodos de Aquisição</t>
    </r>
    <r>
      <rPr>
        <sz val="12"/>
        <rFont val="Calibri"/>
        <family val="2"/>
        <scheme val="minor"/>
      </rPr>
      <t>: (</t>
    </r>
    <r>
      <rPr>
        <b/>
        <sz val="12"/>
        <rFont val="Calibri"/>
        <family val="2"/>
        <scheme val="minor"/>
      </rPr>
      <t>a) BID: LPI:</t>
    </r>
    <r>
      <rPr>
        <sz val="12"/>
        <rFont val="Calibri"/>
        <family val="2"/>
        <scheme val="minor"/>
      </rPr>
      <t xml:space="preserve"> Licitação Pública Internacional; </t>
    </r>
    <r>
      <rPr>
        <b/>
        <sz val="12"/>
        <rFont val="Calibri"/>
        <family val="2"/>
        <scheme val="minor"/>
      </rPr>
      <t>LPN:</t>
    </r>
    <r>
      <rPr>
        <sz val="12"/>
        <rFont val="Calibri"/>
        <family val="2"/>
        <scheme val="minor"/>
      </rPr>
      <t xml:space="preserve"> Licitação Pública Nacional; </t>
    </r>
    <r>
      <rPr>
        <b/>
        <sz val="12"/>
        <rFont val="Calibri"/>
        <family val="2"/>
        <scheme val="minor"/>
      </rPr>
      <t>CP:</t>
    </r>
    <r>
      <rPr>
        <sz val="12"/>
        <rFont val="Calibri"/>
        <family val="2"/>
        <scheme val="minor"/>
      </rPr>
      <t xml:space="preserve"> Comparação de Preços; </t>
    </r>
    <r>
      <rPr>
        <b/>
        <sz val="12"/>
        <rFont val="Calibri"/>
        <family val="2"/>
        <scheme val="minor"/>
      </rPr>
      <t>CD:</t>
    </r>
    <r>
      <rPr>
        <sz val="12"/>
        <rFont val="Calibri"/>
        <family val="2"/>
        <scheme val="minor"/>
      </rPr>
      <t xml:space="preserve"> Contratação Direta; </t>
    </r>
    <r>
      <rPr>
        <b/>
        <sz val="12"/>
        <rFont val="Calibri"/>
        <family val="2"/>
        <scheme val="minor"/>
      </rPr>
      <t>SBQC:</t>
    </r>
    <r>
      <rPr>
        <sz val="12"/>
        <rFont val="Calibri"/>
        <family val="2"/>
        <scheme val="minor"/>
      </rPr>
      <t xml:space="preserve"> Seleção Baseada na Qualidade e Custo; </t>
    </r>
    <r>
      <rPr>
        <b/>
        <sz val="12"/>
        <rFont val="Calibri"/>
        <family val="2"/>
        <scheme val="minor"/>
      </rPr>
      <t xml:space="preserve">SQC: </t>
    </r>
    <r>
      <rPr>
        <sz val="12"/>
        <rFont val="Calibri"/>
        <family val="2"/>
        <scheme val="minor"/>
      </rPr>
      <t xml:space="preserve">Seleção Baseada nas Qualificações dos Consultores; </t>
    </r>
    <r>
      <rPr>
        <b/>
        <sz val="12"/>
        <rFont val="Calibri"/>
        <family val="2"/>
        <scheme val="minor"/>
      </rPr>
      <t xml:space="preserve">SBMC: </t>
    </r>
    <r>
      <rPr>
        <sz val="12"/>
        <rFont val="Calibri"/>
        <family val="2"/>
        <scheme val="minor"/>
      </rPr>
      <t xml:space="preserve">Seleção Baseada no Menor Custo; </t>
    </r>
    <r>
      <rPr>
        <b/>
        <sz val="12"/>
        <rFont val="Calibri"/>
        <family val="2"/>
        <scheme val="minor"/>
      </rPr>
      <t xml:space="preserve">SBOF: </t>
    </r>
    <r>
      <rPr>
        <sz val="12"/>
        <rFont val="Calibri"/>
        <family val="2"/>
        <scheme val="minor"/>
      </rPr>
      <t>Seleção Baseada em Orçamento Fixo;</t>
    </r>
    <r>
      <rPr>
        <b/>
        <sz val="12"/>
        <rFont val="Calibri"/>
        <family val="2"/>
        <scheme val="minor"/>
      </rPr>
      <t xml:space="preserve"> SBQ</t>
    </r>
    <r>
      <rPr>
        <sz val="12"/>
        <rFont val="Calibri"/>
        <family val="2"/>
        <scheme val="minor"/>
      </rPr>
      <t xml:space="preserve">: Seleção Baseada na Qualidade; </t>
    </r>
    <r>
      <rPr>
        <b/>
        <sz val="12"/>
        <rFont val="Calibri"/>
        <family val="2"/>
        <scheme val="minor"/>
      </rPr>
      <t>CD:</t>
    </r>
    <r>
      <rPr>
        <sz val="12"/>
        <rFont val="Calibri"/>
        <family val="2"/>
        <scheme val="minor"/>
      </rPr>
      <t xml:space="preserve"> Contratação Direta; </t>
    </r>
    <r>
      <rPr>
        <b/>
        <sz val="12"/>
        <rFont val="Calibri"/>
        <family val="2"/>
        <scheme val="minor"/>
      </rPr>
      <t>CI:</t>
    </r>
    <r>
      <rPr>
        <sz val="12"/>
        <rFont val="Calibri"/>
        <family val="2"/>
        <scheme val="minor"/>
      </rPr>
      <t xml:space="preserve"> Consultor Individual. (</t>
    </r>
    <r>
      <rPr>
        <b/>
        <sz val="12"/>
        <rFont val="Calibri"/>
        <family val="2"/>
        <scheme val="minor"/>
      </rPr>
      <t xml:space="preserve">b) Lei 8.666: CC: </t>
    </r>
    <r>
      <rPr>
        <sz val="12"/>
        <rFont val="Calibri"/>
        <family val="2"/>
        <scheme val="minor"/>
      </rPr>
      <t>Carta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 Convite; </t>
    </r>
    <r>
      <rPr>
        <b/>
        <sz val="12"/>
        <rFont val="Calibri"/>
        <family val="2"/>
        <scheme val="minor"/>
      </rPr>
      <t>TP:</t>
    </r>
    <r>
      <rPr>
        <sz val="12"/>
        <rFont val="Calibri"/>
        <family val="2"/>
        <scheme val="minor"/>
      </rPr>
      <t xml:space="preserve"> Tomada de Preço; </t>
    </r>
    <r>
      <rPr>
        <b/>
        <sz val="12"/>
        <rFont val="Calibri"/>
        <family val="2"/>
        <scheme val="minor"/>
      </rPr>
      <t>CPN:</t>
    </r>
    <r>
      <rPr>
        <sz val="12"/>
        <rFont val="Calibri"/>
        <family val="2"/>
        <scheme val="minor"/>
      </rPr>
      <t xml:space="preserve"> Concorrência Pública Nacional; </t>
    </r>
    <r>
      <rPr>
        <b/>
        <sz val="12"/>
        <rFont val="Calibri"/>
        <family val="2"/>
        <scheme val="minor"/>
      </rPr>
      <t>PE:</t>
    </r>
    <r>
      <rPr>
        <sz val="12"/>
        <rFont val="Calibri"/>
        <family val="2"/>
        <scheme val="minor"/>
      </rPr>
      <t xml:space="preserve"> Pregão Eletrônico; </t>
    </r>
    <r>
      <rPr>
        <b/>
        <sz val="12"/>
        <rFont val="Calibri"/>
        <family val="2"/>
        <scheme val="minor"/>
      </rPr>
      <t>ARP:</t>
    </r>
    <r>
      <rPr>
        <sz val="12"/>
        <rFont val="Calibri"/>
        <family val="2"/>
        <scheme val="minor"/>
      </rPr>
      <t xml:space="preserve"> Ata de Registro de Preços,</t>
    </r>
    <r>
      <rPr>
        <b/>
        <sz val="12"/>
        <rFont val="Calibri"/>
        <family val="2"/>
        <scheme val="minor"/>
      </rPr>
      <t xml:space="preserve"> PP</t>
    </r>
    <r>
      <rPr>
        <sz val="12"/>
        <rFont val="Calibri"/>
        <family val="2"/>
        <scheme val="minor"/>
      </rPr>
      <t xml:space="preserve">: Pregão Presencial, </t>
    </r>
    <r>
      <rPr>
        <b/>
        <sz val="12"/>
        <rFont val="Calibri"/>
        <family val="2"/>
        <scheme val="minor"/>
      </rPr>
      <t>CD</t>
    </r>
    <r>
      <rPr>
        <sz val="12"/>
        <rFont val="Calibri"/>
        <family val="2"/>
        <scheme val="minor"/>
      </rPr>
      <t>: Contratação Direta</t>
    </r>
  </si>
  <si>
    <r>
      <rPr>
        <b/>
        <sz val="12"/>
        <rFont val="Calibri"/>
        <family val="2"/>
        <scheme val="minor"/>
      </rPr>
      <t>Revisões BID</t>
    </r>
    <r>
      <rPr>
        <sz val="12"/>
        <rFont val="Calibri"/>
        <family val="2"/>
        <scheme val="minor"/>
      </rPr>
      <t>: EXA =</t>
    </r>
    <r>
      <rPr>
        <i/>
        <sz val="12"/>
        <rFont val="Calibri"/>
        <family val="2"/>
        <scheme val="minor"/>
      </rPr>
      <t xml:space="preserve">Ex-ante </t>
    </r>
    <r>
      <rPr>
        <sz val="12"/>
        <rFont val="Calibri"/>
        <family val="2"/>
        <scheme val="minor"/>
      </rPr>
      <t>e EXP=</t>
    </r>
    <r>
      <rPr>
        <i/>
        <sz val="12"/>
        <rFont val="Calibri"/>
        <family val="2"/>
        <scheme val="minor"/>
      </rPr>
      <t xml:space="preserve"> Ex-post</t>
    </r>
  </si>
  <si>
    <r>
      <rPr>
        <b/>
        <sz val="12"/>
        <rFont val="Calibri"/>
        <family val="2"/>
        <scheme val="minor"/>
      </rPr>
      <t>Status</t>
    </r>
    <r>
      <rPr>
        <sz val="12"/>
        <rFont val="Calibri"/>
        <family val="2"/>
        <scheme val="minor"/>
      </rPr>
      <t>: Pendente (P); Em Processo  (EP); Adjudicado (A); Cancelado (C )</t>
    </r>
  </si>
  <si>
    <r>
      <rPr>
        <b/>
        <sz val="12"/>
        <rFont val="Calibri"/>
        <family val="2"/>
        <scheme val="minor"/>
      </rPr>
      <t>Alterações:</t>
    </r>
    <r>
      <rPr>
        <sz val="12"/>
        <rFont val="Calibri"/>
        <family val="2"/>
        <scheme val="minor"/>
      </rPr>
      <t xml:space="preserve"> Indicar em vermelho as alterações feitas nas aquisições já constantes do PA</t>
    </r>
  </si>
  <si>
    <r>
      <rPr>
        <b/>
        <sz val="12"/>
        <rFont val="Calibri"/>
        <family val="2"/>
        <scheme val="minor"/>
      </rPr>
      <t>Inclusões:</t>
    </r>
    <r>
      <rPr>
        <sz val="12"/>
        <rFont val="Calibri"/>
        <family val="2"/>
        <scheme val="minor"/>
      </rPr>
      <t xml:space="preserve"> Indicar em azul as aquisições agora incluídas no PA</t>
    </r>
  </si>
  <si>
    <r>
      <rPr>
        <b/>
        <sz val="12"/>
        <rFont val="Calibri"/>
        <family val="2"/>
        <scheme val="minor"/>
      </rPr>
      <t>Cancelamentos:</t>
    </r>
    <r>
      <rPr>
        <sz val="12"/>
        <rFont val="Calibri"/>
        <family val="2"/>
        <scheme val="minor"/>
      </rPr>
      <t xml:space="preserve"> indicar em verde os cancelamentos das aquisições constantes do PA</t>
    </r>
  </si>
  <si>
    <r>
      <rPr>
        <b/>
        <sz val="12"/>
        <rFont val="Calibri"/>
        <family val="2"/>
        <scheme val="minor"/>
      </rPr>
      <t>Folha anexa</t>
    </r>
    <r>
      <rPr>
        <sz val="12"/>
        <rFont val="Calibri"/>
        <family val="2"/>
        <scheme val="minor"/>
      </rPr>
      <t>: Fazer comentários complementares ou esclarecedores, quando necessário, em folha anexa.</t>
    </r>
  </si>
  <si>
    <r>
      <rPr>
        <b/>
        <sz val="12"/>
        <rFont val="Calibri"/>
        <family val="2"/>
        <scheme val="minor"/>
      </rPr>
      <t>Histórico</t>
    </r>
    <r>
      <rPr>
        <b/>
        <sz val="11"/>
        <rFont val="Calibri"/>
        <family val="2"/>
        <scheme val="minor"/>
      </rPr>
      <t>:</t>
    </r>
    <r>
      <rPr>
        <sz val="11"/>
        <rFont val="Calibri"/>
        <family val="2"/>
        <scheme val="minor"/>
      </rPr>
      <t xml:space="preserve"> Manter no PA todas as aquisições adjudicadas e/ou canceladas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</si>
</sst>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6]mmm\-yy;@"/>
  </numFmts>
  <fonts count="12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2" fillId="0" borderId="2" xfId="0" applyFont="1" applyBorder="1"/>
    <xf numFmtId="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164" fontId="2" fillId="0" borderId="9" xfId="0" applyNumberFormat="1" applyFont="1" applyFill="1" applyBorder="1"/>
    <xf numFmtId="0" fontId="2" fillId="0" borderId="1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164" fontId="2" fillId="2" borderId="9" xfId="0" applyNumberFormat="1" applyFont="1" applyFill="1" applyBorder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4" fontId="1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0" xfId="0" applyFont="1"/>
    <xf numFmtId="2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4" borderId="2" xfId="0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/>
    <xf numFmtId="0" fontId="5" fillId="3" borderId="0" xfId="0" applyFont="1" applyFill="1"/>
    <xf numFmtId="0" fontId="5" fillId="3" borderId="0" xfId="0" applyFont="1" applyFill="1" applyAlignment="1">
      <alignment horizontal="center" vertical="center"/>
    </xf>
    <xf numFmtId="0" fontId="7" fillId="3" borderId="0" xfId="1" applyFont="1" applyFill="1" applyAlignment="1" applyProtection="1"/>
    <xf numFmtId="0" fontId="5" fillId="0" borderId="0" xfId="0" applyFont="1" applyAlignment="1">
      <alignment horizontal="justify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/>
    <xf numFmtId="164" fontId="2" fillId="0" borderId="0" xfId="0" applyNumberFormat="1" applyFont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/>
    </xf>
    <xf numFmtId="49" fontId="2" fillId="2" borderId="9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2" fillId="0" borderId="2" xfId="0" applyNumberFormat="1" applyFont="1" applyBorder="1"/>
    <xf numFmtId="0" fontId="2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64" fontId="2" fillId="2" borderId="11" xfId="0" applyNumberFormat="1" applyFont="1" applyFill="1" applyBorder="1"/>
    <xf numFmtId="164" fontId="2" fillId="2" borderId="13" xfId="0" applyNumberFormat="1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0" fontId="9" fillId="0" borderId="14" xfId="0" applyFont="1" applyBorder="1" applyAlignment="1">
      <alignment wrapText="1"/>
    </xf>
    <xf numFmtId="0" fontId="10" fillId="0" borderId="14" xfId="0" applyFont="1" applyBorder="1" applyAlignment="1"/>
    <xf numFmtId="49" fontId="10" fillId="0" borderId="0" xfId="0" applyNumberFormat="1" applyFont="1" applyAlignment="1">
      <alignment horizontal="center" vertical="center"/>
    </xf>
    <xf numFmtId="0" fontId="10" fillId="0" borderId="14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/>
    <xf numFmtId="49" fontId="10" fillId="0" borderId="0" xfId="0" applyNumberFormat="1" applyFont="1" applyAlignment="1">
      <alignment horizontal="center"/>
    </xf>
    <xf numFmtId="0" fontId="11" fillId="0" borderId="0" xfId="0" applyFont="1"/>
    <xf numFmtId="0" fontId="10" fillId="0" borderId="0" xfId="0" applyFont="1"/>
    <xf numFmtId="0" fontId="8" fillId="0" borderId="0" xfId="0" applyFont="1"/>
    <xf numFmtId="164" fontId="8" fillId="0" borderId="0" xfId="0" applyNumberFormat="1" applyFont="1"/>
    <xf numFmtId="0" fontId="11" fillId="0" borderId="0" xfId="0" applyFont="1"/>
    <xf numFmtId="0" fontId="10" fillId="0" borderId="0" xfId="0" applyFont="1" applyAlignment="1">
      <alignment vertical="top"/>
    </xf>
    <xf numFmtId="164" fontId="5" fillId="0" borderId="0" xfId="0" applyNumberFormat="1" applyFont="1"/>
    <xf numFmtId="0" fontId="8" fillId="0" borderId="0" xfId="0" applyFont="1" applyAlignment="1">
      <alignment vertical="top"/>
    </xf>
    <xf numFmtId="14" fontId="5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857250</xdr:colOff>
      <xdr:row>2</xdr:row>
      <xdr:rowOff>38100</xdr:rowOff>
    </xdr:to>
    <xdr:pic>
      <xdr:nvPicPr>
        <xdr:cNvPr id="1025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239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rucp@derucp.com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"/>
  <sheetViews>
    <sheetView tabSelected="1" view="pageBreakPreview" zoomScaleNormal="100" zoomScaleSheetLayoutView="100" workbookViewId="0">
      <selection activeCell="C10" sqref="C10"/>
    </sheetView>
  </sheetViews>
  <sheetFormatPr defaultRowHeight="15" x14ac:dyDescent="0.25"/>
  <cols>
    <col min="1" max="1" width="4.85546875" style="42" customWidth="1"/>
    <col min="2" max="2" width="32.42578125" style="42" customWidth="1"/>
    <col min="3" max="3" width="20.42578125" style="42" customWidth="1"/>
    <col min="4" max="4" width="12.5703125" style="42" bestFit="1" customWidth="1"/>
    <col min="5" max="5" width="10.42578125" style="42" bestFit="1" customWidth="1"/>
    <col min="6" max="6" width="8" style="42" customWidth="1"/>
    <col min="7" max="7" width="7.28515625" style="42" customWidth="1"/>
    <col min="8" max="8" width="13.42578125" style="96" bestFit="1" customWidth="1"/>
    <col min="9" max="9" width="11.85546875" style="96" bestFit="1" customWidth="1"/>
    <col min="10" max="10" width="5.85546875" style="42" customWidth="1"/>
    <col min="11" max="11" width="15.42578125" style="42" customWidth="1"/>
    <col min="12" max="13" width="10.42578125" style="42" bestFit="1" customWidth="1"/>
    <col min="14" max="16384" width="9.140625" style="42"/>
  </cols>
  <sheetData>
    <row r="1" spans="1:11" x14ac:dyDescent="0.25">
      <c r="A1" s="44" t="s">
        <v>21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x14ac:dyDescent="0.25">
      <c r="A2" s="44" t="s">
        <v>75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x14ac:dyDescent="0.25">
      <c r="A3" s="44" t="s">
        <v>106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x14ac:dyDescent="0.25">
      <c r="A4" s="44" t="s">
        <v>68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x14ac:dyDescent="0.25">
      <c r="A5" s="46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x14ac:dyDescent="0.25">
      <c r="A6" s="46"/>
      <c r="B6" s="47" t="s">
        <v>107</v>
      </c>
      <c r="C6" s="43"/>
      <c r="D6" s="43"/>
      <c r="E6" s="43"/>
      <c r="F6" s="43"/>
      <c r="G6" s="43"/>
      <c r="H6" s="43"/>
      <c r="I6" s="43"/>
      <c r="J6" s="43"/>
      <c r="K6" s="43"/>
    </row>
    <row r="7" spans="1:11" x14ac:dyDescent="0.25">
      <c r="A7" s="46"/>
      <c r="B7" s="48" t="s">
        <v>108</v>
      </c>
      <c r="C7" s="43"/>
      <c r="D7" s="43"/>
      <c r="E7" s="43"/>
      <c r="F7" s="43"/>
      <c r="G7" s="43"/>
      <c r="H7" s="43"/>
      <c r="I7" s="43"/>
      <c r="J7" s="43"/>
      <c r="K7" s="43"/>
    </row>
    <row r="8" spans="1:11" x14ac:dyDescent="0.25">
      <c r="A8" s="46"/>
      <c r="B8" s="42" t="s">
        <v>109</v>
      </c>
      <c r="C8" s="43"/>
      <c r="D8" s="43"/>
      <c r="E8" s="43"/>
      <c r="F8" s="43"/>
      <c r="G8" s="43"/>
      <c r="H8" s="43"/>
      <c r="I8" s="43"/>
      <c r="J8" s="43"/>
      <c r="K8" s="43"/>
    </row>
    <row r="9" spans="1:11" x14ac:dyDescent="0.25">
      <c r="A9" s="46"/>
      <c r="B9" s="42" t="s">
        <v>110</v>
      </c>
      <c r="C9" s="43"/>
      <c r="D9" s="43"/>
      <c r="E9" s="43"/>
      <c r="F9" s="43"/>
      <c r="G9" s="43"/>
      <c r="H9" s="43"/>
      <c r="I9" s="43"/>
      <c r="J9" s="43"/>
      <c r="K9" s="43"/>
    </row>
    <row r="10" spans="1:11" x14ac:dyDescent="0.25">
      <c r="A10" s="46"/>
      <c r="B10" s="42" t="s">
        <v>111</v>
      </c>
      <c r="C10" s="43"/>
      <c r="D10" s="43"/>
      <c r="E10" s="43"/>
      <c r="F10" s="43"/>
      <c r="G10" s="43"/>
      <c r="H10" s="43"/>
      <c r="I10" s="43"/>
      <c r="J10" s="43"/>
      <c r="K10" s="43"/>
    </row>
    <row r="11" spans="1:11" x14ac:dyDescent="0.25">
      <c r="A11" s="46"/>
      <c r="B11" s="42" t="s">
        <v>76</v>
      </c>
      <c r="C11" s="43"/>
      <c r="D11" s="43"/>
      <c r="E11" s="43"/>
      <c r="F11" s="43"/>
      <c r="G11" s="43"/>
      <c r="H11" s="43"/>
      <c r="I11" s="43"/>
      <c r="J11" s="43"/>
      <c r="K11" s="43"/>
    </row>
    <row r="12" spans="1:11" x14ac:dyDescent="0.25">
      <c r="A12" s="46"/>
      <c r="B12" s="42" t="s">
        <v>112</v>
      </c>
      <c r="C12" s="43"/>
      <c r="D12" s="43"/>
      <c r="E12" s="43"/>
      <c r="F12" s="43"/>
      <c r="G12" s="43"/>
      <c r="H12" s="43"/>
      <c r="I12" s="43"/>
      <c r="J12" s="43"/>
      <c r="K12" s="43"/>
    </row>
    <row r="13" spans="1:11" x14ac:dyDescent="0.25">
      <c r="A13" s="46"/>
      <c r="B13" s="42" t="s">
        <v>113</v>
      </c>
      <c r="C13" s="43"/>
      <c r="D13" s="43"/>
      <c r="E13" s="43"/>
      <c r="F13" s="43"/>
      <c r="G13" s="43"/>
      <c r="H13" s="43"/>
      <c r="I13" s="43"/>
      <c r="J13" s="43"/>
      <c r="K13" s="43"/>
    </row>
    <row r="14" spans="1:11" x14ac:dyDescent="0.25">
      <c r="A14" s="46"/>
      <c r="B14" s="42" t="s">
        <v>114</v>
      </c>
      <c r="C14" s="43"/>
      <c r="D14" s="43"/>
      <c r="E14" s="43"/>
      <c r="F14" s="43"/>
      <c r="G14" s="43"/>
      <c r="H14" s="43"/>
      <c r="I14" s="43"/>
      <c r="J14" s="43"/>
      <c r="K14" s="43"/>
    </row>
    <row r="15" spans="1:11" x14ac:dyDescent="0.25">
      <c r="A15" s="46"/>
      <c r="B15" s="42" t="s">
        <v>115</v>
      </c>
      <c r="C15" s="43"/>
      <c r="D15" s="43"/>
      <c r="E15" s="43"/>
      <c r="F15" s="43"/>
      <c r="G15" s="43"/>
      <c r="H15" s="43"/>
      <c r="I15" s="43"/>
      <c r="J15" s="43"/>
      <c r="K15" s="43"/>
    </row>
    <row r="16" spans="1:11" x14ac:dyDescent="0.25">
      <c r="A16" s="46"/>
      <c r="B16" s="48" t="s">
        <v>80</v>
      </c>
      <c r="C16" s="43"/>
      <c r="D16" s="43"/>
      <c r="E16" s="43"/>
      <c r="F16" s="43"/>
      <c r="G16" s="43"/>
      <c r="H16" s="43"/>
      <c r="I16" s="43"/>
      <c r="J16" s="43"/>
      <c r="K16" s="43"/>
    </row>
    <row r="17" spans="1:13" x14ac:dyDescent="0.25">
      <c r="A17" s="46"/>
      <c r="B17" s="42" t="s">
        <v>77</v>
      </c>
      <c r="C17" s="43"/>
      <c r="D17" s="43"/>
      <c r="E17" s="43"/>
      <c r="F17" s="43"/>
      <c r="G17" s="43"/>
      <c r="H17" s="43"/>
      <c r="I17" s="43"/>
      <c r="J17" s="43"/>
      <c r="K17" s="43"/>
    </row>
    <row r="18" spans="1:13" x14ac:dyDescent="0.25">
      <c r="A18" s="46"/>
      <c r="B18" s="48" t="s">
        <v>78</v>
      </c>
      <c r="C18" s="43"/>
      <c r="D18" s="43"/>
      <c r="E18" s="43"/>
      <c r="F18" s="43"/>
      <c r="G18" s="43"/>
      <c r="H18" s="43"/>
      <c r="I18" s="43"/>
      <c r="J18" s="43"/>
      <c r="K18" s="43"/>
    </row>
    <row r="19" spans="1:13" x14ac:dyDescent="0.25">
      <c r="A19" s="46"/>
      <c r="B19" s="42" t="s">
        <v>79</v>
      </c>
      <c r="C19" s="43"/>
      <c r="D19" s="43"/>
      <c r="E19" s="43"/>
      <c r="F19" s="43"/>
      <c r="G19" s="43"/>
      <c r="H19" s="43"/>
      <c r="I19" s="43"/>
      <c r="J19" s="43"/>
      <c r="K19" s="43"/>
    </row>
    <row r="20" spans="1:13" x14ac:dyDescent="0.25">
      <c r="A20" s="46"/>
      <c r="B20" s="49" t="s">
        <v>81</v>
      </c>
      <c r="C20" s="50"/>
      <c r="D20" s="43"/>
      <c r="E20" s="43"/>
      <c r="F20" s="43"/>
      <c r="G20" s="43"/>
      <c r="H20" s="43"/>
      <c r="I20" s="43"/>
      <c r="J20" s="43"/>
      <c r="K20" s="43"/>
    </row>
    <row r="21" spans="1:13" x14ac:dyDescent="0.25">
      <c r="A21" s="46"/>
      <c r="B21" s="49" t="s">
        <v>82</v>
      </c>
      <c r="C21" s="50"/>
      <c r="D21" s="43"/>
      <c r="E21" s="43"/>
      <c r="F21" s="43"/>
      <c r="G21" s="43"/>
      <c r="H21" s="43"/>
      <c r="I21" s="43"/>
      <c r="J21" s="43"/>
      <c r="K21" s="43"/>
    </row>
    <row r="22" spans="1:13" x14ac:dyDescent="0.25">
      <c r="A22" s="46"/>
      <c r="B22" s="49" t="s">
        <v>83</v>
      </c>
      <c r="C22" s="50"/>
      <c r="D22" s="43"/>
      <c r="E22" s="43"/>
      <c r="F22" s="43"/>
      <c r="G22" s="43"/>
      <c r="H22" s="43"/>
      <c r="I22" s="43"/>
      <c r="J22" s="43"/>
      <c r="K22" s="43"/>
    </row>
    <row r="23" spans="1:13" x14ac:dyDescent="0.25">
      <c r="A23" s="46"/>
      <c r="B23" s="49" t="s">
        <v>69</v>
      </c>
      <c r="C23" s="50"/>
      <c r="D23" s="43"/>
      <c r="E23" s="43"/>
      <c r="F23" s="43"/>
      <c r="G23" s="43"/>
      <c r="H23" s="43"/>
      <c r="I23" s="43"/>
      <c r="J23" s="43"/>
      <c r="K23" s="43"/>
    </row>
    <row r="24" spans="1:13" x14ac:dyDescent="0.25">
      <c r="A24" s="46"/>
      <c r="B24" s="51" t="s">
        <v>84</v>
      </c>
      <c r="C24" s="50"/>
      <c r="D24" s="43"/>
      <c r="E24" s="43"/>
      <c r="F24" s="43"/>
      <c r="G24" s="43"/>
      <c r="H24" s="43"/>
      <c r="I24" s="43"/>
      <c r="J24" s="43"/>
      <c r="K24" s="43"/>
    </row>
    <row r="25" spans="1:13" x14ac:dyDescent="0.25">
      <c r="A25" s="46"/>
      <c r="B25" s="48"/>
      <c r="C25" s="43"/>
      <c r="D25" s="43"/>
      <c r="E25" s="43"/>
      <c r="F25" s="43"/>
      <c r="G25" s="43"/>
      <c r="H25" s="43"/>
      <c r="I25" s="43"/>
      <c r="J25" s="43"/>
      <c r="K25" s="43"/>
    </row>
    <row r="26" spans="1:13" x14ac:dyDescent="0.25">
      <c r="A26" s="46"/>
      <c r="B26" s="52" t="s">
        <v>40</v>
      </c>
      <c r="C26" s="43"/>
      <c r="D26" s="43"/>
      <c r="E26" s="43"/>
      <c r="F26" s="43"/>
      <c r="G26" s="43"/>
      <c r="H26" s="43"/>
      <c r="I26" s="43"/>
      <c r="J26" s="43"/>
      <c r="K26" s="43"/>
    </row>
    <row r="27" spans="1:13" x14ac:dyDescent="0.25">
      <c r="A27" s="46"/>
      <c r="B27" s="48"/>
      <c r="C27" s="43"/>
      <c r="D27" s="43"/>
      <c r="E27" s="43"/>
      <c r="F27" s="43"/>
      <c r="G27" s="43"/>
      <c r="H27" s="43"/>
      <c r="I27" s="43"/>
      <c r="J27" s="43"/>
      <c r="K27" s="43"/>
    </row>
    <row r="28" spans="1:13" ht="64.5" customHeight="1" x14ac:dyDescent="0.25">
      <c r="A28" s="46"/>
      <c r="B28" s="41" t="s">
        <v>59</v>
      </c>
      <c r="C28" s="41"/>
      <c r="D28" s="41"/>
      <c r="E28" s="41"/>
      <c r="F28" s="41"/>
      <c r="G28" s="41"/>
      <c r="H28" s="41"/>
      <c r="I28" s="41"/>
      <c r="J28" s="41"/>
      <c r="K28" s="41"/>
      <c r="L28" s="53"/>
      <c r="M28" s="53"/>
    </row>
    <row r="29" spans="1:13" x14ac:dyDescent="0.25">
      <c r="A29" s="46"/>
      <c r="B29" s="48"/>
      <c r="C29" s="43"/>
      <c r="D29" s="43"/>
      <c r="E29" s="43"/>
      <c r="F29" s="43"/>
      <c r="G29" s="43"/>
      <c r="H29" s="43"/>
      <c r="I29" s="43"/>
      <c r="J29" s="43"/>
      <c r="K29" s="43"/>
    </row>
    <row r="30" spans="1:13" x14ac:dyDescent="0.25">
      <c r="A30" s="46"/>
      <c r="B30" s="52" t="s">
        <v>41</v>
      </c>
      <c r="C30" s="43"/>
      <c r="D30" s="43"/>
      <c r="E30" s="43"/>
      <c r="F30" s="43"/>
      <c r="G30" s="43"/>
      <c r="H30" s="43"/>
      <c r="I30" s="43"/>
      <c r="J30" s="43"/>
      <c r="K30" s="43"/>
    </row>
    <row r="31" spans="1:13" x14ac:dyDescent="0.25">
      <c r="A31" s="46"/>
      <c r="B31" s="48"/>
      <c r="C31" s="43"/>
      <c r="D31" s="43"/>
      <c r="E31" s="43"/>
      <c r="F31" s="43"/>
      <c r="G31" s="43"/>
      <c r="H31" s="43"/>
      <c r="I31" s="43"/>
      <c r="J31" s="43"/>
      <c r="K31" s="43"/>
    </row>
    <row r="32" spans="1:13" ht="33.75" customHeight="1" x14ac:dyDescent="0.25">
      <c r="A32" s="46"/>
      <c r="B32" s="41" t="s">
        <v>104</v>
      </c>
      <c r="C32" s="41"/>
      <c r="D32" s="41"/>
      <c r="E32" s="41"/>
      <c r="F32" s="41"/>
      <c r="G32" s="41"/>
      <c r="H32" s="41"/>
      <c r="I32" s="41"/>
      <c r="J32" s="41"/>
      <c r="K32" s="41"/>
      <c r="L32" s="53"/>
      <c r="M32" s="53"/>
    </row>
    <row r="33" spans="1:13" x14ac:dyDescent="0.25">
      <c r="A33" s="46"/>
      <c r="B33" s="42" t="s">
        <v>105</v>
      </c>
      <c r="C33" s="43"/>
      <c r="D33" s="43"/>
      <c r="E33" s="43"/>
      <c r="F33" s="43"/>
      <c r="G33" s="43"/>
      <c r="H33" s="43"/>
      <c r="I33" s="43"/>
      <c r="J33" s="43"/>
      <c r="K33" s="43"/>
    </row>
    <row r="34" spans="1:13" x14ac:dyDescent="0.25">
      <c r="A34" s="46"/>
      <c r="B34" s="48"/>
      <c r="C34" s="43"/>
      <c r="D34" s="43"/>
      <c r="E34" s="43"/>
      <c r="F34" s="43"/>
      <c r="G34" s="43"/>
      <c r="H34" s="43"/>
      <c r="I34" s="43"/>
      <c r="J34" s="43"/>
      <c r="K34" s="43"/>
    </row>
    <row r="35" spans="1:13" x14ac:dyDescent="0.25">
      <c r="A35" s="46"/>
      <c r="B35" s="48"/>
      <c r="C35" s="43"/>
      <c r="D35" s="43"/>
      <c r="E35" s="43"/>
      <c r="F35" s="43"/>
      <c r="G35" s="43"/>
      <c r="H35" s="43"/>
      <c r="I35" s="43"/>
      <c r="J35" s="43"/>
      <c r="K35" s="43"/>
    </row>
    <row r="36" spans="1:13" x14ac:dyDescent="0.25">
      <c r="A36" s="46"/>
      <c r="B36" s="54" t="s">
        <v>42</v>
      </c>
      <c r="C36" s="54"/>
      <c r="D36" s="54"/>
      <c r="E36" s="54"/>
      <c r="F36" s="54"/>
      <c r="G36" s="54"/>
      <c r="H36" s="54"/>
      <c r="I36" s="54"/>
      <c r="J36" s="54"/>
      <c r="K36" s="54"/>
      <c r="L36" s="55"/>
      <c r="M36" s="55"/>
    </row>
    <row r="37" spans="1:13" x14ac:dyDescent="0.25">
      <c r="A37" s="46"/>
      <c r="B37" s="48"/>
      <c r="C37" s="43"/>
      <c r="D37" s="43"/>
      <c r="E37" s="43"/>
      <c r="F37" s="43"/>
      <c r="G37" s="43"/>
      <c r="H37" s="43"/>
      <c r="I37" s="43"/>
      <c r="J37" s="43"/>
      <c r="K37" s="43"/>
    </row>
    <row r="38" spans="1:13" ht="37.5" customHeight="1" x14ac:dyDescent="0.25">
      <c r="A38" s="46"/>
      <c r="B38" s="41" t="s">
        <v>43</v>
      </c>
      <c r="C38" s="41"/>
      <c r="D38" s="41"/>
      <c r="E38" s="41"/>
      <c r="F38" s="41"/>
      <c r="G38" s="41"/>
      <c r="H38" s="41"/>
      <c r="I38" s="41"/>
      <c r="J38" s="41"/>
      <c r="K38" s="41"/>
      <c r="L38" s="53"/>
      <c r="M38" s="53"/>
    </row>
    <row r="39" spans="1:13" x14ac:dyDescent="0.25">
      <c r="A39" s="46"/>
      <c r="B39" s="48"/>
      <c r="C39" s="43"/>
      <c r="D39" s="43"/>
      <c r="E39" s="43"/>
      <c r="F39" s="43"/>
      <c r="G39" s="43"/>
      <c r="H39" s="43"/>
      <c r="I39" s="43"/>
      <c r="J39" s="43"/>
      <c r="K39" s="43"/>
    </row>
    <row r="40" spans="1:13" x14ac:dyDescent="0.25">
      <c r="A40" s="46"/>
      <c r="B40" s="54" t="s">
        <v>44</v>
      </c>
      <c r="C40" s="54"/>
      <c r="D40" s="54"/>
      <c r="E40" s="54"/>
      <c r="F40" s="54"/>
      <c r="G40" s="54"/>
      <c r="H40" s="54"/>
      <c r="I40" s="54"/>
      <c r="J40" s="54"/>
      <c r="K40" s="54"/>
      <c r="L40" s="55"/>
      <c r="M40" s="55"/>
    </row>
    <row r="41" spans="1:13" x14ac:dyDescent="0.25">
      <c r="A41" s="46"/>
      <c r="B41" s="48"/>
      <c r="C41" s="43"/>
      <c r="D41" s="43"/>
      <c r="E41" s="43"/>
      <c r="F41" s="43"/>
      <c r="G41" s="43"/>
      <c r="H41" s="43"/>
      <c r="I41" s="43"/>
      <c r="J41" s="43"/>
      <c r="K41" s="43"/>
    </row>
    <row r="42" spans="1:13" x14ac:dyDescent="0.25">
      <c r="A42" s="46"/>
      <c r="B42" s="52" t="s">
        <v>45</v>
      </c>
      <c r="C42" s="43"/>
      <c r="D42" s="43"/>
      <c r="E42" s="43"/>
      <c r="F42" s="43"/>
      <c r="G42" s="43"/>
      <c r="H42" s="43"/>
      <c r="I42" s="43"/>
      <c r="J42" s="43"/>
      <c r="K42" s="43"/>
    </row>
    <row r="43" spans="1:13" x14ac:dyDescent="0.25">
      <c r="A43" s="46"/>
      <c r="B43" s="48"/>
      <c r="C43" s="43"/>
      <c r="D43" s="43"/>
      <c r="E43" s="43"/>
      <c r="F43" s="43"/>
      <c r="G43" s="43"/>
      <c r="H43" s="43"/>
      <c r="I43" s="43"/>
      <c r="J43" s="43"/>
      <c r="K43" s="43"/>
    </row>
    <row r="44" spans="1:13" ht="34.5" customHeight="1" x14ac:dyDescent="0.25">
      <c r="A44" s="46"/>
      <c r="B44" s="41" t="s">
        <v>46</v>
      </c>
      <c r="C44" s="41"/>
      <c r="D44" s="41"/>
      <c r="E44" s="41"/>
      <c r="F44" s="41"/>
      <c r="G44" s="41"/>
      <c r="H44" s="41"/>
      <c r="I44" s="41"/>
      <c r="J44" s="41"/>
      <c r="K44" s="41"/>
      <c r="L44" s="53"/>
      <c r="M44" s="53"/>
    </row>
    <row r="45" spans="1:13" x14ac:dyDescent="0.25">
      <c r="A45" s="46"/>
      <c r="B45" s="48"/>
      <c r="C45" s="43"/>
      <c r="D45" s="43"/>
      <c r="E45" s="43"/>
      <c r="F45" s="43"/>
      <c r="G45" s="43"/>
      <c r="H45" s="43"/>
      <c r="I45" s="43"/>
      <c r="J45" s="43"/>
      <c r="K45" s="43"/>
    </row>
    <row r="46" spans="1:13" x14ac:dyDescent="0.25">
      <c r="A46" s="46"/>
      <c r="B46" s="52" t="s">
        <v>47</v>
      </c>
      <c r="C46" s="43"/>
      <c r="D46" s="43"/>
      <c r="E46" s="43"/>
      <c r="F46" s="43"/>
      <c r="G46" s="43"/>
      <c r="H46" s="43"/>
      <c r="I46" s="43"/>
      <c r="J46" s="43"/>
      <c r="K46" s="43"/>
    </row>
    <row r="47" spans="1:13" x14ac:dyDescent="0.25">
      <c r="A47" s="46"/>
      <c r="B47" s="48"/>
      <c r="C47" s="43"/>
      <c r="D47" s="43"/>
      <c r="E47" s="43"/>
      <c r="F47" s="43"/>
      <c r="G47" s="43"/>
      <c r="H47" s="43"/>
      <c r="I47" s="43"/>
      <c r="J47" s="43"/>
      <c r="K47" s="43"/>
    </row>
    <row r="48" spans="1:13" ht="35.25" customHeight="1" x14ac:dyDescent="0.25">
      <c r="A48" s="46"/>
      <c r="B48" s="41" t="s">
        <v>48</v>
      </c>
      <c r="C48" s="41"/>
      <c r="D48" s="41"/>
      <c r="E48" s="41"/>
      <c r="F48" s="41"/>
      <c r="G48" s="41"/>
      <c r="H48" s="41"/>
      <c r="I48" s="41"/>
      <c r="J48" s="41"/>
      <c r="K48" s="41"/>
      <c r="L48" s="53"/>
      <c r="M48" s="53"/>
    </row>
    <row r="49" spans="1:13" x14ac:dyDescent="0.25">
      <c r="A49" s="46"/>
      <c r="B49" s="48"/>
      <c r="C49" s="43"/>
      <c r="D49" s="43"/>
      <c r="E49" s="43"/>
      <c r="F49" s="43"/>
      <c r="G49" s="43"/>
      <c r="H49" s="43"/>
      <c r="I49" s="43"/>
      <c r="J49" s="43"/>
      <c r="K49" s="43"/>
    </row>
    <row r="50" spans="1:13" ht="15" customHeight="1" x14ac:dyDescent="0.25">
      <c r="A50" s="46"/>
      <c r="B50" s="41" t="s">
        <v>49</v>
      </c>
      <c r="C50" s="41"/>
      <c r="D50" s="41"/>
      <c r="E50" s="41"/>
      <c r="F50" s="41"/>
      <c r="G50" s="41"/>
      <c r="H50" s="41"/>
      <c r="I50" s="41"/>
      <c r="J50" s="41"/>
      <c r="K50" s="41"/>
      <c r="L50" s="53"/>
      <c r="M50" s="53"/>
    </row>
    <row r="51" spans="1:13" x14ac:dyDescent="0.25">
      <c r="A51" s="46"/>
      <c r="B51" s="48"/>
      <c r="C51" s="43"/>
      <c r="D51" s="43"/>
      <c r="E51" s="43"/>
      <c r="F51" s="43"/>
      <c r="G51" s="43"/>
      <c r="H51" s="43"/>
      <c r="I51" s="43"/>
      <c r="J51" s="43"/>
      <c r="K51" s="43"/>
    </row>
    <row r="52" spans="1:13" ht="30.75" customHeight="1" x14ac:dyDescent="0.25">
      <c r="A52" s="46"/>
      <c r="B52" s="41" t="s">
        <v>50</v>
      </c>
      <c r="C52" s="41"/>
      <c r="D52" s="41"/>
      <c r="E52" s="41"/>
      <c r="F52" s="41"/>
      <c r="G52" s="41"/>
      <c r="H52" s="41"/>
      <c r="I52" s="41"/>
      <c r="J52" s="41"/>
      <c r="K52" s="41"/>
      <c r="L52" s="53"/>
      <c r="M52" s="53"/>
    </row>
    <row r="53" spans="1:13" x14ac:dyDescent="0.25">
      <c r="A53" s="46"/>
      <c r="B53" s="48"/>
      <c r="C53" s="43"/>
      <c r="D53" s="43"/>
      <c r="E53" s="43"/>
      <c r="F53" s="43"/>
      <c r="G53" s="43"/>
      <c r="H53" s="43"/>
      <c r="I53" s="43"/>
      <c r="J53" s="43"/>
      <c r="K53" s="43"/>
    </row>
    <row r="54" spans="1:13" ht="15" customHeight="1" x14ac:dyDescent="0.25">
      <c r="A54" s="46"/>
      <c r="B54" s="41" t="s">
        <v>51</v>
      </c>
      <c r="C54" s="41"/>
      <c r="D54" s="41"/>
      <c r="E54" s="41"/>
      <c r="F54" s="41"/>
      <c r="G54" s="41"/>
      <c r="H54" s="41"/>
      <c r="I54" s="41"/>
      <c r="J54" s="41"/>
      <c r="K54" s="41"/>
      <c r="L54" s="53"/>
      <c r="M54" s="53"/>
    </row>
    <row r="55" spans="1:13" x14ac:dyDescent="0.25">
      <c r="A55" s="46"/>
      <c r="B55" s="48"/>
      <c r="C55" s="43"/>
      <c r="D55" s="43"/>
      <c r="E55" s="43"/>
      <c r="F55" s="43"/>
      <c r="G55" s="43"/>
      <c r="H55" s="43"/>
      <c r="I55" s="43"/>
      <c r="J55" s="43"/>
      <c r="K55" s="43"/>
    </row>
    <row r="56" spans="1:13" ht="15" customHeight="1" x14ac:dyDescent="0.25">
      <c r="A56" s="46"/>
      <c r="B56" s="41" t="s">
        <v>52</v>
      </c>
      <c r="C56" s="41"/>
      <c r="D56" s="41"/>
      <c r="E56" s="41"/>
      <c r="F56" s="41"/>
      <c r="G56" s="41"/>
      <c r="H56" s="41"/>
      <c r="I56" s="41"/>
      <c r="J56" s="41"/>
      <c r="K56" s="41"/>
      <c r="L56" s="53"/>
      <c r="M56" s="53"/>
    </row>
    <row r="57" spans="1:13" x14ac:dyDescent="0.25">
      <c r="A57" s="46"/>
      <c r="B57" s="48"/>
      <c r="C57" s="43"/>
      <c r="D57" s="43"/>
      <c r="E57" s="43"/>
      <c r="F57" s="43"/>
      <c r="G57" s="43"/>
      <c r="H57" s="43"/>
      <c r="I57" s="43"/>
      <c r="J57" s="43"/>
      <c r="K57" s="43"/>
    </row>
    <row r="58" spans="1:13" x14ac:dyDescent="0.25">
      <c r="A58" s="46"/>
      <c r="B58" s="48"/>
      <c r="C58" s="43"/>
      <c r="D58" s="43"/>
      <c r="E58" s="43"/>
      <c r="F58" s="43"/>
      <c r="G58" s="43"/>
      <c r="H58" s="43"/>
      <c r="I58" s="43"/>
      <c r="J58" s="43"/>
      <c r="K58" s="43"/>
    </row>
    <row r="59" spans="1:13" x14ac:dyDescent="0.25">
      <c r="A59" s="46"/>
      <c r="B59" s="48"/>
      <c r="C59" s="43"/>
      <c r="D59" s="43"/>
      <c r="E59" s="43"/>
      <c r="F59" s="43"/>
      <c r="G59" s="43"/>
      <c r="H59" s="43"/>
      <c r="I59" s="43"/>
      <c r="J59" s="43"/>
      <c r="K59" s="43"/>
    </row>
    <row r="60" spans="1:13" x14ac:dyDescent="0.25">
      <c r="A60" s="46"/>
      <c r="B60" s="48"/>
      <c r="C60" s="43"/>
      <c r="D60" s="43"/>
      <c r="E60" s="43"/>
      <c r="F60" s="43"/>
      <c r="G60" s="43"/>
      <c r="H60" s="43"/>
      <c r="I60" s="43"/>
      <c r="J60" s="43"/>
      <c r="K60" s="43"/>
    </row>
    <row r="61" spans="1:13" x14ac:dyDescent="0.25">
      <c r="A61" s="46"/>
      <c r="B61" s="48"/>
      <c r="C61" s="43"/>
      <c r="D61" s="43"/>
      <c r="E61" s="43"/>
      <c r="F61" s="43"/>
      <c r="G61" s="43"/>
      <c r="H61" s="43"/>
      <c r="I61" s="43"/>
      <c r="J61" s="43"/>
      <c r="K61" s="43"/>
    </row>
    <row r="62" spans="1:13" x14ac:dyDescent="0.25">
      <c r="A62" s="46"/>
      <c r="B62" s="48"/>
      <c r="C62" s="43"/>
      <c r="D62" s="43"/>
      <c r="E62" s="43"/>
      <c r="F62" s="43"/>
      <c r="G62" s="43"/>
      <c r="H62" s="43"/>
      <c r="I62" s="43"/>
      <c r="J62" s="43"/>
      <c r="K62" s="43"/>
    </row>
    <row r="63" spans="1:13" x14ac:dyDescent="0.25">
      <c r="A63" s="46"/>
      <c r="B63" s="48"/>
      <c r="C63" s="43"/>
      <c r="D63" s="43"/>
      <c r="E63" s="43"/>
      <c r="F63" s="43"/>
      <c r="G63" s="43"/>
      <c r="H63" s="43"/>
      <c r="I63" s="43"/>
      <c r="J63" s="43"/>
      <c r="K63" s="43"/>
    </row>
    <row r="64" spans="1:13" x14ac:dyDescent="0.25">
      <c r="A64" s="46"/>
      <c r="B64" s="48"/>
      <c r="C64" s="43"/>
      <c r="D64" s="43"/>
      <c r="E64" s="43"/>
      <c r="F64" s="43"/>
      <c r="G64" s="43"/>
      <c r="H64" s="43"/>
      <c r="I64" s="43"/>
      <c r="J64" s="43"/>
      <c r="K64" s="43"/>
    </row>
    <row r="65" spans="1:11" x14ac:dyDescent="0.25">
      <c r="A65" s="46"/>
      <c r="B65" s="48"/>
      <c r="C65" s="43"/>
      <c r="D65" s="43"/>
      <c r="E65" s="43"/>
      <c r="F65" s="43"/>
      <c r="G65" s="43"/>
      <c r="H65" s="43"/>
      <c r="I65" s="43"/>
      <c r="J65" s="43"/>
      <c r="K65" s="43"/>
    </row>
    <row r="66" spans="1:11" x14ac:dyDescent="0.25">
      <c r="A66" s="46"/>
      <c r="B66" s="48"/>
      <c r="C66" s="43"/>
      <c r="D66" s="43"/>
      <c r="E66" s="43"/>
      <c r="F66" s="43"/>
      <c r="G66" s="43"/>
      <c r="H66" s="43"/>
      <c r="I66" s="43"/>
      <c r="J66" s="43"/>
      <c r="K66" s="43"/>
    </row>
    <row r="67" spans="1:11" x14ac:dyDescent="0.25">
      <c r="A67" s="46"/>
      <c r="B67" s="48"/>
      <c r="C67" s="43"/>
      <c r="D67" s="43"/>
      <c r="E67" s="43"/>
      <c r="F67" s="43"/>
      <c r="G67" s="43"/>
      <c r="H67" s="43"/>
      <c r="I67" s="43"/>
      <c r="J67" s="43"/>
      <c r="K67" s="43"/>
    </row>
    <row r="68" spans="1:11" x14ac:dyDescent="0.25">
      <c r="A68" s="46"/>
      <c r="B68" s="48"/>
      <c r="C68" s="43"/>
      <c r="D68" s="43"/>
      <c r="E68" s="43"/>
      <c r="F68" s="43"/>
      <c r="G68" s="43"/>
      <c r="H68" s="43"/>
      <c r="I68" s="43"/>
      <c r="J68" s="43"/>
      <c r="K68" s="43"/>
    </row>
    <row r="69" spans="1:11" x14ac:dyDescent="0.25">
      <c r="A69" s="46"/>
      <c r="B69" s="48"/>
      <c r="C69" s="43"/>
      <c r="D69" s="43"/>
      <c r="E69" s="43"/>
      <c r="F69" s="43"/>
      <c r="G69" s="43"/>
      <c r="H69" s="43"/>
      <c r="I69" s="43"/>
      <c r="J69" s="43"/>
      <c r="K69" s="43"/>
    </row>
    <row r="70" spans="1:11" s="24" customFormat="1" ht="12.75" x14ac:dyDescent="0.2">
      <c r="H70" s="56"/>
      <c r="I70" s="56"/>
    </row>
    <row r="71" spans="1:11" s="24" customFormat="1" ht="12.75" x14ac:dyDescent="0.2">
      <c r="H71" s="56"/>
      <c r="I71" s="56"/>
    </row>
    <row r="72" spans="1:11" s="24" customFormat="1" ht="12.75" x14ac:dyDescent="0.2">
      <c r="H72" s="56"/>
      <c r="I72" s="56"/>
    </row>
    <row r="73" spans="1:11" s="24" customFormat="1" ht="13.5" thickBot="1" x14ac:dyDescent="0.25">
      <c r="H73" s="56"/>
      <c r="I73" s="56"/>
    </row>
    <row r="74" spans="1:11" s="24" customFormat="1" ht="12.75" x14ac:dyDescent="0.2">
      <c r="A74" s="57" t="s">
        <v>0</v>
      </c>
      <c r="B74" s="57" t="s">
        <v>1</v>
      </c>
      <c r="C74" s="58" t="s">
        <v>6</v>
      </c>
      <c r="D74" s="58" t="s">
        <v>7</v>
      </c>
      <c r="E74" s="59" t="s">
        <v>9</v>
      </c>
      <c r="F74" s="60" t="s">
        <v>2</v>
      </c>
      <c r="G74" s="61"/>
      <c r="H74" s="60" t="s">
        <v>5</v>
      </c>
      <c r="I74" s="60"/>
      <c r="J74" s="59" t="s">
        <v>14</v>
      </c>
      <c r="K74" s="60" t="s">
        <v>25</v>
      </c>
    </row>
    <row r="75" spans="1:11" s="24" customFormat="1" ht="12.75" x14ac:dyDescent="0.2">
      <c r="A75" s="62"/>
      <c r="B75" s="62"/>
      <c r="C75" s="63" t="s">
        <v>74</v>
      </c>
      <c r="D75" s="63" t="s">
        <v>8</v>
      </c>
      <c r="E75" s="64"/>
      <c r="F75" s="65" t="s">
        <v>3</v>
      </c>
      <c r="G75" s="65" t="s">
        <v>4</v>
      </c>
      <c r="H75" s="66" t="s">
        <v>12</v>
      </c>
      <c r="I75" s="66" t="s">
        <v>13</v>
      </c>
      <c r="J75" s="64"/>
      <c r="K75" s="67"/>
    </row>
    <row r="76" spans="1:11" s="24" customFormat="1" ht="12.75" x14ac:dyDescent="0.2">
      <c r="A76" s="68"/>
      <c r="B76" s="68"/>
      <c r="C76" s="69" t="s">
        <v>98</v>
      </c>
      <c r="D76" s="70" t="s">
        <v>10</v>
      </c>
      <c r="E76" s="70" t="s">
        <v>11</v>
      </c>
      <c r="F76" s="71" t="s">
        <v>18</v>
      </c>
      <c r="G76" s="71" t="s">
        <v>18</v>
      </c>
      <c r="H76" s="72" t="s">
        <v>22</v>
      </c>
      <c r="I76" s="72" t="s">
        <v>23</v>
      </c>
      <c r="J76" s="70" t="s">
        <v>15</v>
      </c>
      <c r="K76" s="67"/>
    </row>
    <row r="77" spans="1:11" s="24" customFormat="1" ht="12.75" x14ac:dyDescent="0.2">
      <c r="A77" s="30" t="s">
        <v>54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s="24" customFormat="1" ht="25.5" x14ac:dyDescent="0.2">
      <c r="A78" s="3" t="s">
        <v>70</v>
      </c>
      <c r="B78" s="23" t="s">
        <v>100</v>
      </c>
      <c r="C78" s="2">
        <v>500</v>
      </c>
      <c r="D78" s="3" t="s">
        <v>97</v>
      </c>
      <c r="E78" s="3" t="s">
        <v>36</v>
      </c>
      <c r="F78" s="4">
        <v>60</v>
      </c>
      <c r="G78" s="4">
        <v>40</v>
      </c>
      <c r="H78" s="5">
        <v>42005</v>
      </c>
      <c r="I78" s="5">
        <f>H78+24*30</f>
        <v>42725</v>
      </c>
      <c r="J78" s="3" t="s">
        <v>19</v>
      </c>
      <c r="K78" s="28"/>
    </row>
    <row r="79" spans="1:11" s="24" customFormat="1" ht="12.75" x14ac:dyDescent="0.2">
      <c r="A79" s="38" t="s">
        <v>39</v>
      </c>
      <c r="B79" s="38"/>
      <c r="C79" s="6">
        <f>SUM(C78:C78)</f>
        <v>500</v>
      </c>
      <c r="D79" s="15"/>
      <c r="E79" s="16"/>
      <c r="F79" s="73"/>
      <c r="G79" s="73"/>
      <c r="H79" s="18"/>
      <c r="I79" s="18"/>
      <c r="J79" s="19"/>
      <c r="K79" s="20"/>
    </row>
    <row r="80" spans="1:11" s="24" customFormat="1" ht="12.75" x14ac:dyDescent="0.2">
      <c r="A80" s="29"/>
      <c r="B80" s="8"/>
      <c r="C80" s="9"/>
      <c r="D80" s="10"/>
      <c r="E80" s="11"/>
      <c r="F80" s="12"/>
      <c r="G80" s="12"/>
      <c r="H80" s="13"/>
      <c r="I80" s="13"/>
      <c r="J80" s="10"/>
      <c r="K80" s="14"/>
    </row>
    <row r="81" spans="1:11" s="24" customFormat="1" ht="12.75" x14ac:dyDescent="0.2">
      <c r="A81" s="31" t="s">
        <v>26</v>
      </c>
      <c r="B81" s="32"/>
      <c r="C81" s="32"/>
      <c r="D81" s="32"/>
      <c r="E81" s="32"/>
      <c r="F81" s="32"/>
      <c r="G81" s="32"/>
      <c r="H81" s="32"/>
      <c r="I81" s="32"/>
      <c r="J81" s="33"/>
      <c r="K81" s="34"/>
    </row>
    <row r="82" spans="1:11" s="24" customFormat="1" ht="25.5" x14ac:dyDescent="0.2">
      <c r="A82" s="3" t="s">
        <v>55</v>
      </c>
      <c r="B82" s="23" t="s">
        <v>71</v>
      </c>
      <c r="C82" s="2">
        <v>31500</v>
      </c>
      <c r="D82" s="3" t="s">
        <v>29</v>
      </c>
      <c r="E82" s="3" t="s">
        <v>35</v>
      </c>
      <c r="F82" s="4">
        <v>38</v>
      </c>
      <c r="G82" s="4">
        <v>62</v>
      </c>
      <c r="H82" s="5">
        <v>42248</v>
      </c>
      <c r="I82" s="5">
        <f>H82+30*30</f>
        <v>43148</v>
      </c>
      <c r="J82" s="3" t="s">
        <v>19</v>
      </c>
      <c r="K82" s="3"/>
    </row>
    <row r="83" spans="1:11" s="24" customFormat="1" ht="25.5" x14ac:dyDescent="0.2">
      <c r="A83" s="3" t="s">
        <v>56</v>
      </c>
      <c r="B83" s="23" t="s">
        <v>72</v>
      </c>
      <c r="C83" s="2">
        <v>89000</v>
      </c>
      <c r="D83" s="3" t="s">
        <v>29</v>
      </c>
      <c r="E83" s="3" t="s">
        <v>35</v>
      </c>
      <c r="F83" s="4">
        <v>38</v>
      </c>
      <c r="G83" s="4">
        <v>62</v>
      </c>
      <c r="H83" s="5">
        <v>42979</v>
      </c>
      <c r="I83" s="5">
        <f>H83+31*30</f>
        <v>43909</v>
      </c>
      <c r="J83" s="3" t="s">
        <v>19</v>
      </c>
      <c r="K83" s="3"/>
    </row>
    <row r="84" spans="1:11" s="24" customFormat="1" ht="12.75" x14ac:dyDescent="0.2">
      <c r="A84" s="3" t="s">
        <v>57</v>
      </c>
      <c r="B84" s="23" t="s">
        <v>85</v>
      </c>
      <c r="C84" s="2">
        <v>23000</v>
      </c>
      <c r="D84" s="3" t="s">
        <v>29</v>
      </c>
      <c r="E84" s="3" t="s">
        <v>35</v>
      </c>
      <c r="F84" s="4">
        <v>60</v>
      </c>
      <c r="G84" s="4">
        <v>40</v>
      </c>
      <c r="H84" s="5">
        <v>42278</v>
      </c>
      <c r="I84" s="5">
        <f t="shared" ref="I84" si="0">H84+30*30</f>
        <v>43178</v>
      </c>
      <c r="J84" s="3" t="s">
        <v>19</v>
      </c>
      <c r="K84" s="3"/>
    </row>
    <row r="85" spans="1:11" s="24" customFormat="1" ht="12.75" x14ac:dyDescent="0.2">
      <c r="A85" s="3" t="s">
        <v>58</v>
      </c>
      <c r="B85" s="26" t="s">
        <v>86</v>
      </c>
      <c r="C85" s="2">
        <v>67000</v>
      </c>
      <c r="D85" s="3" t="s">
        <v>29</v>
      </c>
      <c r="E85" s="3" t="s">
        <v>35</v>
      </c>
      <c r="F85" s="4">
        <v>60</v>
      </c>
      <c r="G85" s="4">
        <v>40</v>
      </c>
      <c r="H85" s="5">
        <v>43040</v>
      </c>
      <c r="I85" s="5">
        <f>H85+18*30</f>
        <v>43580</v>
      </c>
      <c r="J85" s="3" t="s">
        <v>19</v>
      </c>
      <c r="K85" s="3"/>
    </row>
    <row r="86" spans="1:11" s="24" customFormat="1" ht="12.75" x14ac:dyDescent="0.2">
      <c r="A86" s="38" t="s">
        <v>20</v>
      </c>
      <c r="B86" s="38"/>
      <c r="C86" s="6">
        <f>SUM(C82:C85)</f>
        <v>210500</v>
      </c>
      <c r="D86" s="15"/>
      <c r="E86" s="16"/>
      <c r="F86" s="17"/>
      <c r="G86" s="17"/>
      <c r="H86" s="18"/>
      <c r="I86" s="18"/>
      <c r="J86" s="19"/>
      <c r="K86" s="20"/>
    </row>
    <row r="87" spans="1:11" s="24" customFormat="1" ht="12.75" x14ac:dyDescent="0.2">
      <c r="A87" s="29"/>
      <c r="B87" s="8"/>
      <c r="C87" s="9"/>
      <c r="D87" s="10"/>
      <c r="E87" s="11"/>
      <c r="F87" s="21"/>
      <c r="G87" s="21"/>
      <c r="H87" s="13"/>
      <c r="I87" s="13"/>
      <c r="J87" s="10"/>
      <c r="K87" s="14"/>
    </row>
    <row r="88" spans="1:11" s="24" customFormat="1" ht="12.75" x14ac:dyDescent="0.2">
      <c r="A88" s="30" t="s">
        <v>53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s="24" customFormat="1" ht="12.75" x14ac:dyDescent="0.2">
      <c r="A89" s="3" t="s">
        <v>60</v>
      </c>
      <c r="B89" s="23" t="s">
        <v>64</v>
      </c>
      <c r="C89" s="2">
        <v>10000</v>
      </c>
      <c r="D89" s="3" t="s">
        <v>66</v>
      </c>
      <c r="E89" s="3" t="s">
        <v>35</v>
      </c>
      <c r="F89" s="4">
        <v>96</v>
      </c>
      <c r="G89" s="4">
        <v>4</v>
      </c>
      <c r="H89" s="5">
        <v>42145</v>
      </c>
      <c r="I89" s="5">
        <f>DATE(2013,12,1)+82*30</f>
        <v>44069</v>
      </c>
      <c r="J89" s="3" t="s">
        <v>19</v>
      </c>
      <c r="K89" s="3"/>
    </row>
    <row r="90" spans="1:11" s="24" customFormat="1" ht="28.5" customHeight="1" x14ac:dyDescent="0.2">
      <c r="A90" s="3" t="s">
        <v>61</v>
      </c>
      <c r="B90" s="23" t="s">
        <v>87</v>
      </c>
      <c r="C90" s="2">
        <v>2000</v>
      </c>
      <c r="D90" s="3" t="s">
        <v>16</v>
      </c>
      <c r="E90" s="3" t="s">
        <v>35</v>
      </c>
      <c r="F90" s="4">
        <v>80</v>
      </c>
      <c r="G90" s="4">
        <v>20</v>
      </c>
      <c r="H90" s="5">
        <v>42195</v>
      </c>
      <c r="I90" s="5">
        <f>H90+33*30</f>
        <v>43185</v>
      </c>
      <c r="J90" s="3" t="s">
        <v>19</v>
      </c>
      <c r="K90" s="3"/>
    </row>
    <row r="91" spans="1:11" s="24" customFormat="1" ht="23.25" customHeight="1" x14ac:dyDescent="0.2">
      <c r="A91" s="3" t="s">
        <v>62</v>
      </c>
      <c r="B91" s="23" t="s">
        <v>88</v>
      </c>
      <c r="C91" s="2">
        <v>2000</v>
      </c>
      <c r="D91" s="3" t="s">
        <v>16</v>
      </c>
      <c r="E91" s="3" t="s">
        <v>35</v>
      </c>
      <c r="F91" s="4">
        <v>80</v>
      </c>
      <c r="G91" s="4">
        <v>20</v>
      </c>
      <c r="H91" s="5">
        <v>42917</v>
      </c>
      <c r="I91" s="5">
        <f>H91+33*30</f>
        <v>43907</v>
      </c>
      <c r="J91" s="3" t="s">
        <v>19</v>
      </c>
      <c r="K91" s="3"/>
    </row>
    <row r="92" spans="1:11" s="24" customFormat="1" ht="17.25" customHeight="1" x14ac:dyDescent="0.2">
      <c r="A92" s="3" t="s">
        <v>63</v>
      </c>
      <c r="B92" s="23" t="s">
        <v>89</v>
      </c>
      <c r="C92" s="2">
        <v>2000</v>
      </c>
      <c r="D92" s="3" t="s">
        <v>16</v>
      </c>
      <c r="E92" s="3" t="s">
        <v>35</v>
      </c>
      <c r="F92" s="4">
        <v>80</v>
      </c>
      <c r="G92" s="4">
        <v>20</v>
      </c>
      <c r="H92" s="5">
        <v>42217</v>
      </c>
      <c r="I92" s="5">
        <f t="shared" ref="I92:I93" si="1">H92+36*30</f>
        <v>43297</v>
      </c>
      <c r="J92" s="3" t="s">
        <v>19</v>
      </c>
      <c r="K92" s="3"/>
    </row>
    <row r="93" spans="1:11" s="24" customFormat="1" ht="18" customHeight="1" x14ac:dyDescent="0.2">
      <c r="A93" s="3">
        <v>3.5</v>
      </c>
      <c r="B93" s="23" t="s">
        <v>90</v>
      </c>
      <c r="C93" s="2">
        <v>2000</v>
      </c>
      <c r="D93" s="3" t="s">
        <v>16</v>
      </c>
      <c r="E93" s="3" t="s">
        <v>35</v>
      </c>
      <c r="F93" s="4">
        <v>80</v>
      </c>
      <c r="G93" s="4">
        <v>20</v>
      </c>
      <c r="H93" s="5">
        <v>42980</v>
      </c>
      <c r="I93" s="5">
        <f t="shared" si="1"/>
        <v>44060</v>
      </c>
      <c r="J93" s="3" t="s">
        <v>19</v>
      </c>
      <c r="K93" s="3"/>
    </row>
    <row r="94" spans="1:11" s="24" customFormat="1" ht="15.75" customHeight="1" x14ac:dyDescent="0.2">
      <c r="A94" s="3">
        <v>3.6</v>
      </c>
      <c r="B94" s="23" t="s">
        <v>65</v>
      </c>
      <c r="C94" s="2">
        <v>250</v>
      </c>
      <c r="D94" s="3" t="s">
        <v>99</v>
      </c>
      <c r="E94" s="3" t="s">
        <v>35</v>
      </c>
      <c r="F94" s="4">
        <v>100</v>
      </c>
      <c r="G94" s="4">
        <v>0</v>
      </c>
      <c r="H94" s="5">
        <v>42217</v>
      </c>
      <c r="I94" s="5">
        <f>H94+64*30</f>
        <v>44137</v>
      </c>
      <c r="J94" s="3" t="s">
        <v>19</v>
      </c>
      <c r="K94" s="3"/>
    </row>
    <row r="95" spans="1:11" s="24" customFormat="1" ht="25.5" x14ac:dyDescent="0.2">
      <c r="A95" s="3">
        <v>3.7</v>
      </c>
      <c r="B95" s="23" t="s">
        <v>73</v>
      </c>
      <c r="C95" s="2">
        <v>5000</v>
      </c>
      <c r="D95" s="3" t="s">
        <v>16</v>
      </c>
      <c r="E95" s="3" t="s">
        <v>35</v>
      </c>
      <c r="F95" s="4">
        <v>60</v>
      </c>
      <c r="G95" s="4">
        <v>40</v>
      </c>
      <c r="H95" s="5">
        <v>42411</v>
      </c>
      <c r="I95" s="5">
        <f>H95+24*30</f>
        <v>43131</v>
      </c>
      <c r="J95" s="3" t="s">
        <v>19</v>
      </c>
      <c r="K95" s="3"/>
    </row>
    <row r="96" spans="1:11" s="24" customFormat="1" ht="29.25" customHeight="1" x14ac:dyDescent="0.2">
      <c r="A96" s="3">
        <v>3.8</v>
      </c>
      <c r="B96" s="23" t="s">
        <v>93</v>
      </c>
      <c r="C96" s="2">
        <v>3500</v>
      </c>
      <c r="D96" s="3" t="s">
        <v>16</v>
      </c>
      <c r="E96" s="3" t="s">
        <v>35</v>
      </c>
      <c r="F96" s="4">
        <v>60</v>
      </c>
      <c r="G96" s="4">
        <v>40</v>
      </c>
      <c r="H96" s="5">
        <v>42145</v>
      </c>
      <c r="I96" s="5">
        <f>H96+24*30</f>
        <v>42865</v>
      </c>
      <c r="J96" s="3" t="s">
        <v>19</v>
      </c>
      <c r="K96" s="3"/>
    </row>
    <row r="97" spans="1:11" s="24" customFormat="1" ht="25.5" x14ac:dyDescent="0.2">
      <c r="A97" s="3">
        <v>3.9</v>
      </c>
      <c r="B97" s="27" t="s">
        <v>94</v>
      </c>
      <c r="C97" s="2">
        <v>700</v>
      </c>
      <c r="D97" s="3" t="s">
        <v>16</v>
      </c>
      <c r="E97" s="3" t="s">
        <v>35</v>
      </c>
      <c r="F97" s="4">
        <v>60</v>
      </c>
      <c r="G97" s="4">
        <v>40</v>
      </c>
      <c r="H97" s="5">
        <v>42278</v>
      </c>
      <c r="I97" s="5">
        <f>H97+10*30</f>
        <v>42578</v>
      </c>
      <c r="J97" s="3" t="s">
        <v>19</v>
      </c>
      <c r="K97" s="3"/>
    </row>
    <row r="98" spans="1:11" s="24" customFormat="1" ht="37.5" customHeight="1" x14ac:dyDescent="0.2">
      <c r="A98" s="25">
        <v>3.1</v>
      </c>
      <c r="B98" s="27" t="s">
        <v>95</v>
      </c>
      <c r="C98" s="2">
        <v>850</v>
      </c>
      <c r="D98" s="3" t="s">
        <v>16</v>
      </c>
      <c r="E98" s="3" t="s">
        <v>35</v>
      </c>
      <c r="F98" s="4">
        <v>60</v>
      </c>
      <c r="G98" s="4">
        <v>40</v>
      </c>
      <c r="H98" s="5">
        <v>42580</v>
      </c>
      <c r="I98" s="5">
        <f>H98+10*30</f>
        <v>42880</v>
      </c>
      <c r="J98" s="3" t="s">
        <v>19</v>
      </c>
      <c r="K98" s="3"/>
    </row>
    <row r="99" spans="1:11" s="24" customFormat="1" ht="38.25" x14ac:dyDescent="0.2">
      <c r="A99" s="3">
        <v>3.11</v>
      </c>
      <c r="B99" s="27" t="s">
        <v>91</v>
      </c>
      <c r="C99" s="2">
        <v>350</v>
      </c>
      <c r="D99" s="3" t="s">
        <v>16</v>
      </c>
      <c r="E99" s="3" t="s">
        <v>35</v>
      </c>
      <c r="F99" s="4">
        <v>60</v>
      </c>
      <c r="G99" s="4">
        <v>40</v>
      </c>
      <c r="H99" s="5">
        <v>42401</v>
      </c>
      <c r="I99" s="5">
        <f>H99+8*30</f>
        <v>42641</v>
      </c>
      <c r="J99" s="3" t="s">
        <v>19</v>
      </c>
      <c r="K99" s="3"/>
    </row>
    <row r="100" spans="1:11" s="24" customFormat="1" ht="38.25" x14ac:dyDescent="0.2">
      <c r="A100" s="3">
        <v>3.12</v>
      </c>
      <c r="B100" s="27" t="s">
        <v>92</v>
      </c>
      <c r="C100" s="2">
        <v>300</v>
      </c>
      <c r="D100" s="3" t="s">
        <v>16</v>
      </c>
      <c r="E100" s="3" t="s">
        <v>35</v>
      </c>
      <c r="F100" s="4">
        <v>60</v>
      </c>
      <c r="G100" s="4">
        <v>40</v>
      </c>
      <c r="H100" s="5">
        <v>42767</v>
      </c>
      <c r="I100" s="5">
        <f>H100+8*30</f>
        <v>43007</v>
      </c>
      <c r="J100" s="3" t="s">
        <v>19</v>
      </c>
      <c r="K100" s="3"/>
    </row>
    <row r="101" spans="1:11" s="24" customFormat="1" ht="39.75" customHeight="1" x14ac:dyDescent="0.2">
      <c r="A101" s="3">
        <v>3.13</v>
      </c>
      <c r="B101" s="27" t="s">
        <v>96</v>
      </c>
      <c r="C101" s="2">
        <v>1500</v>
      </c>
      <c r="D101" s="3" t="s">
        <v>16</v>
      </c>
      <c r="E101" s="3" t="s">
        <v>35</v>
      </c>
      <c r="F101" s="4">
        <v>90</v>
      </c>
      <c r="G101" s="4">
        <v>10</v>
      </c>
      <c r="H101" s="5">
        <v>42370</v>
      </c>
      <c r="I101" s="5">
        <f>H101+10*30</f>
        <v>42670</v>
      </c>
      <c r="J101" s="3" t="s">
        <v>19</v>
      </c>
      <c r="K101" s="3"/>
    </row>
    <row r="102" spans="1:11" s="24" customFormat="1" ht="38.25" x14ac:dyDescent="0.2">
      <c r="A102" s="3">
        <v>3.14</v>
      </c>
      <c r="B102" s="27" t="s">
        <v>101</v>
      </c>
      <c r="C102" s="2">
        <v>200</v>
      </c>
      <c r="D102" s="3" t="s">
        <v>16</v>
      </c>
      <c r="E102" s="3" t="s">
        <v>35</v>
      </c>
      <c r="F102" s="4">
        <v>60</v>
      </c>
      <c r="G102" s="4">
        <v>40</v>
      </c>
      <c r="H102" s="5">
        <v>42278</v>
      </c>
      <c r="I102" s="5">
        <f>H102+10*30</f>
        <v>42578</v>
      </c>
      <c r="J102" s="3" t="s">
        <v>19</v>
      </c>
      <c r="K102" s="3"/>
    </row>
    <row r="103" spans="1:11" s="24" customFormat="1" ht="25.5" x14ac:dyDescent="0.2">
      <c r="A103" s="3">
        <v>3.15</v>
      </c>
      <c r="B103" s="27" t="s">
        <v>102</v>
      </c>
      <c r="C103" s="2">
        <v>300</v>
      </c>
      <c r="D103" s="3" t="s">
        <v>16</v>
      </c>
      <c r="E103" s="3" t="s">
        <v>35</v>
      </c>
      <c r="F103" s="4">
        <v>60</v>
      </c>
      <c r="G103" s="4">
        <v>40</v>
      </c>
      <c r="H103" s="5">
        <v>42278</v>
      </c>
      <c r="I103" s="5">
        <f>H103+10*30</f>
        <v>42578</v>
      </c>
      <c r="J103" s="3" t="s">
        <v>19</v>
      </c>
      <c r="K103" s="3"/>
    </row>
    <row r="104" spans="1:11" s="24" customFormat="1" ht="25.5" x14ac:dyDescent="0.2">
      <c r="A104" s="3">
        <v>3.16</v>
      </c>
      <c r="B104" s="27" t="s">
        <v>103</v>
      </c>
      <c r="C104" s="2">
        <v>300</v>
      </c>
      <c r="D104" s="3" t="s">
        <v>16</v>
      </c>
      <c r="E104" s="3" t="s">
        <v>35</v>
      </c>
      <c r="F104" s="4">
        <v>60</v>
      </c>
      <c r="G104" s="4">
        <v>40</v>
      </c>
      <c r="H104" s="5">
        <v>42278</v>
      </c>
      <c r="I104" s="5">
        <f>H104+10*30</f>
        <v>42578</v>
      </c>
      <c r="J104" s="3" t="s">
        <v>19</v>
      </c>
      <c r="K104" s="3"/>
    </row>
    <row r="105" spans="1:11" s="24" customFormat="1" ht="12.75" x14ac:dyDescent="0.2">
      <c r="A105" s="35" t="s">
        <v>17</v>
      </c>
      <c r="B105" s="36"/>
      <c r="C105" s="6">
        <f>SUM(C89:C104)</f>
        <v>31250</v>
      </c>
      <c r="D105" s="15"/>
      <c r="E105" s="16"/>
      <c r="F105" s="17"/>
      <c r="G105" s="17"/>
      <c r="H105" s="18"/>
      <c r="I105" s="18"/>
      <c r="J105" s="19"/>
      <c r="K105" s="20"/>
    </row>
    <row r="106" spans="1:11" s="24" customFormat="1" ht="12.75" x14ac:dyDescent="0.2">
      <c r="H106" s="56"/>
      <c r="I106" s="56"/>
    </row>
    <row r="107" spans="1:11" s="24" customFormat="1" ht="12.75" x14ac:dyDescent="0.2">
      <c r="H107" s="56"/>
      <c r="I107" s="56"/>
    </row>
    <row r="108" spans="1:11" s="24" customFormat="1" ht="12.75" x14ac:dyDescent="0.2">
      <c r="H108" s="56"/>
      <c r="I108" s="56"/>
    </row>
    <row r="109" spans="1:11" s="24" customFormat="1" ht="12.75" x14ac:dyDescent="0.2">
      <c r="A109" s="29"/>
      <c r="B109" s="8"/>
      <c r="C109" s="9"/>
      <c r="D109" s="10"/>
      <c r="E109" s="11"/>
      <c r="F109" s="21"/>
      <c r="G109" s="21"/>
      <c r="H109" s="13"/>
      <c r="I109" s="13"/>
      <c r="J109" s="10"/>
      <c r="K109" s="14"/>
    </row>
    <row r="110" spans="1:11" s="24" customFormat="1" ht="12.75" x14ac:dyDescent="0.2">
      <c r="A110" s="31" t="s">
        <v>27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7"/>
    </row>
    <row r="111" spans="1:11" s="24" customFormat="1" ht="12.75" x14ac:dyDescent="0.2">
      <c r="A111" s="1"/>
      <c r="B111" s="1" t="s">
        <v>67</v>
      </c>
      <c r="C111" s="2"/>
      <c r="D111" s="3"/>
      <c r="E111" s="3"/>
      <c r="F111" s="4"/>
      <c r="G111" s="4"/>
      <c r="H111" s="5"/>
      <c r="I111" s="5"/>
      <c r="J111" s="3"/>
      <c r="K111" s="3"/>
    </row>
    <row r="112" spans="1:11" s="24" customFormat="1" ht="12.75" x14ac:dyDescent="0.2">
      <c r="A112" s="35" t="s">
        <v>28</v>
      </c>
      <c r="B112" s="36"/>
      <c r="C112" s="6">
        <v>0</v>
      </c>
      <c r="D112" s="15"/>
      <c r="E112" s="16"/>
      <c r="F112" s="17"/>
      <c r="G112" s="17"/>
      <c r="H112" s="18"/>
      <c r="I112" s="18"/>
      <c r="J112" s="19"/>
      <c r="K112" s="20"/>
    </row>
    <row r="113" spans="1:11" s="24" customFormat="1" ht="12.75" x14ac:dyDescent="0.2">
      <c r="A113" s="35" t="s">
        <v>34</v>
      </c>
      <c r="B113" s="36"/>
      <c r="C113" s="6">
        <f>C79+C86+C105+C112</f>
        <v>242250</v>
      </c>
      <c r="D113" s="3"/>
      <c r="E113" s="74"/>
      <c r="F113" s="4"/>
      <c r="G113" s="4"/>
      <c r="H113" s="75"/>
      <c r="I113" s="75"/>
      <c r="J113" s="3"/>
      <c r="K113" s="3"/>
    </row>
    <row r="114" spans="1:11" s="24" customFormat="1" ht="24.75" customHeight="1" thickBot="1" x14ac:dyDescent="0.25">
      <c r="A114" s="39" t="s">
        <v>24</v>
      </c>
      <c r="B114" s="40"/>
      <c r="C114" s="22" t="e">
        <f>F114+G114</f>
        <v>#REF!</v>
      </c>
      <c r="D114" s="76"/>
      <c r="E114" s="77"/>
      <c r="F114" s="7" t="e">
        <f>(F82+F83+F84+F85+F89+F98+#REF!+F99+F100+F101+F78+#REF!+F90+F91+F92+F94+F95+F96+#REF!+F97)/20</f>
        <v>#REF!</v>
      </c>
      <c r="G114" s="7" t="e">
        <f>(G82+G83+G84+G85+G89+G98+#REF!+G99+G100+G101+G78+#REF!+G90+G91+G92+G94+G95+G96+#REF!+G97)/20</f>
        <v>#REF!</v>
      </c>
      <c r="H114" s="78"/>
      <c r="I114" s="79"/>
      <c r="J114" s="80"/>
      <c r="K114" s="81"/>
    </row>
    <row r="115" spans="1:11" ht="29.25" customHeight="1" thickBot="1" x14ac:dyDescent="0.3">
      <c r="A115" s="82"/>
      <c r="B115" s="83" t="s">
        <v>30</v>
      </c>
      <c r="C115" s="84"/>
      <c r="D115" s="84"/>
      <c r="E115" s="84"/>
      <c r="F115" s="84"/>
      <c r="G115" s="84"/>
      <c r="H115" s="84"/>
      <c r="I115" s="84"/>
      <c r="J115" s="84"/>
      <c r="K115" s="84"/>
    </row>
    <row r="116" spans="1:11" ht="99.75" customHeight="1" x14ac:dyDescent="0.25">
      <c r="A116" s="85" t="s">
        <v>10</v>
      </c>
      <c r="B116" s="86" t="s">
        <v>116</v>
      </c>
      <c r="C116" s="84"/>
      <c r="D116" s="84"/>
      <c r="E116" s="84"/>
      <c r="F116" s="84"/>
      <c r="G116" s="84"/>
      <c r="H116" s="84"/>
      <c r="I116" s="84"/>
      <c r="J116" s="84"/>
      <c r="K116" s="84"/>
    </row>
    <row r="117" spans="1:11" ht="21.75" customHeight="1" x14ac:dyDescent="0.25">
      <c r="A117" s="85"/>
      <c r="B117" s="87"/>
      <c r="C117" s="88"/>
      <c r="D117" s="88"/>
      <c r="E117" s="88"/>
      <c r="F117" s="88"/>
      <c r="G117" s="88"/>
      <c r="H117" s="88"/>
      <c r="I117" s="88"/>
      <c r="J117" s="88"/>
      <c r="K117" s="88"/>
    </row>
    <row r="118" spans="1:11" ht="15.75" x14ac:dyDescent="0.25">
      <c r="A118" s="89" t="s">
        <v>11</v>
      </c>
      <c r="B118" s="90" t="s">
        <v>117</v>
      </c>
      <c r="C118" s="90"/>
      <c r="D118" s="91"/>
      <c r="E118" s="91"/>
      <c r="F118" s="92"/>
      <c r="G118" s="92"/>
      <c r="H118" s="93"/>
      <c r="I118" s="93"/>
      <c r="J118" s="92"/>
      <c r="K118" s="92"/>
    </row>
    <row r="119" spans="1:11" ht="15.75" x14ac:dyDescent="0.25">
      <c r="A119" s="89"/>
      <c r="B119" s="94"/>
      <c r="C119" s="94"/>
      <c r="D119" s="91"/>
      <c r="E119" s="91"/>
      <c r="F119" s="92"/>
      <c r="G119" s="92"/>
      <c r="H119" s="93"/>
      <c r="I119" s="93"/>
      <c r="J119" s="92"/>
      <c r="K119" s="92"/>
    </row>
    <row r="120" spans="1:11" ht="12" customHeight="1" x14ac:dyDescent="0.25">
      <c r="A120" s="89" t="s">
        <v>15</v>
      </c>
      <c r="B120" s="91" t="s">
        <v>118</v>
      </c>
      <c r="C120" s="91"/>
      <c r="D120" s="91"/>
      <c r="E120" s="91"/>
      <c r="F120" s="92"/>
      <c r="G120" s="92"/>
      <c r="H120" s="93"/>
      <c r="I120" s="93"/>
      <c r="J120" s="92"/>
      <c r="K120" s="92"/>
    </row>
    <row r="121" spans="1:11" ht="12" customHeight="1" x14ac:dyDescent="0.25">
      <c r="A121" s="89"/>
      <c r="B121" s="91"/>
      <c r="C121" s="91"/>
      <c r="D121" s="91"/>
      <c r="E121" s="91"/>
      <c r="F121" s="92"/>
      <c r="G121" s="92"/>
      <c r="H121" s="93"/>
      <c r="I121" s="93"/>
      <c r="J121" s="92"/>
      <c r="K121" s="92"/>
    </row>
    <row r="122" spans="1:11" ht="15.75" x14ac:dyDescent="0.25">
      <c r="A122" s="89" t="s">
        <v>31</v>
      </c>
      <c r="B122" s="95" t="s">
        <v>119</v>
      </c>
      <c r="C122" s="95"/>
      <c r="D122" s="95"/>
      <c r="E122" s="93"/>
      <c r="F122" s="93"/>
      <c r="G122" s="92"/>
      <c r="H122" s="92"/>
      <c r="I122" s="42"/>
    </row>
    <row r="123" spans="1:11" ht="15.75" x14ac:dyDescent="0.25">
      <c r="A123" s="89"/>
      <c r="B123" s="95"/>
      <c r="C123" s="95"/>
      <c r="D123" s="95"/>
      <c r="E123" s="93"/>
      <c r="F123" s="93"/>
      <c r="G123" s="92"/>
      <c r="H123" s="92"/>
      <c r="I123" s="42"/>
    </row>
    <row r="124" spans="1:11" ht="15.75" x14ac:dyDescent="0.25">
      <c r="A124" s="89" t="s">
        <v>32</v>
      </c>
      <c r="B124" s="95" t="s">
        <v>120</v>
      </c>
      <c r="C124" s="95"/>
      <c r="D124" s="95"/>
      <c r="E124" s="93"/>
      <c r="F124" s="93"/>
      <c r="G124" s="92"/>
      <c r="H124" s="92"/>
    </row>
    <row r="125" spans="1:11" ht="15.75" x14ac:dyDescent="0.25">
      <c r="A125" s="89"/>
      <c r="B125" s="95"/>
      <c r="C125" s="95"/>
      <c r="D125" s="97"/>
      <c r="E125" s="97"/>
      <c r="F125" s="92"/>
      <c r="G125" s="92"/>
    </row>
    <row r="126" spans="1:11" ht="15.75" x14ac:dyDescent="0.25">
      <c r="A126" s="89" t="s">
        <v>33</v>
      </c>
      <c r="B126" s="95" t="s">
        <v>121</v>
      </c>
      <c r="C126" s="95"/>
      <c r="D126" s="97"/>
      <c r="E126" s="97"/>
      <c r="F126" s="91"/>
      <c r="G126" s="92"/>
    </row>
    <row r="127" spans="1:11" ht="15.75" x14ac:dyDescent="0.25">
      <c r="A127" s="89"/>
      <c r="B127" s="95"/>
      <c r="C127" s="95"/>
      <c r="D127" s="97"/>
      <c r="E127" s="97"/>
      <c r="F127" s="92"/>
      <c r="G127" s="92"/>
    </row>
    <row r="128" spans="1:11" ht="15.75" x14ac:dyDescent="0.25">
      <c r="A128" s="89" t="s">
        <v>37</v>
      </c>
      <c r="B128" s="91" t="s">
        <v>122</v>
      </c>
      <c r="C128" s="91"/>
      <c r="D128" s="91"/>
      <c r="E128" s="91"/>
      <c r="F128" s="91"/>
      <c r="G128" s="91"/>
    </row>
    <row r="130" spans="1:5" ht="15.75" x14ac:dyDescent="0.25">
      <c r="A130" s="89" t="s">
        <v>38</v>
      </c>
      <c r="B130" s="42" t="s">
        <v>123</v>
      </c>
    </row>
    <row r="134" spans="1:5" x14ac:dyDescent="0.25">
      <c r="C134" s="98"/>
      <c r="D134" s="98"/>
    </row>
    <row r="135" spans="1:5" x14ac:dyDescent="0.25">
      <c r="C135" s="98"/>
      <c r="D135" s="98"/>
      <c r="E135" s="98"/>
    </row>
  </sheetData>
  <mergeCells count="35">
    <mergeCell ref="A77:K77"/>
    <mergeCell ref="A79:B79"/>
    <mergeCell ref="A74:A76"/>
    <mergeCell ref="B74:B76"/>
    <mergeCell ref="F74:G74"/>
    <mergeCell ref="H74:I74"/>
    <mergeCell ref="E74:E75"/>
    <mergeCell ref="J74:J75"/>
    <mergeCell ref="A1:K1"/>
    <mergeCell ref="A2:K2"/>
    <mergeCell ref="A3:K3"/>
    <mergeCell ref="A4:K4"/>
    <mergeCell ref="K74:K76"/>
    <mergeCell ref="B28:K28"/>
    <mergeCell ref="B38:K38"/>
    <mergeCell ref="B44:K44"/>
    <mergeCell ref="B32:K32"/>
    <mergeCell ref="B48:K48"/>
    <mergeCell ref="B56:K56"/>
    <mergeCell ref="B52:K52"/>
    <mergeCell ref="B36:K36"/>
    <mergeCell ref="B40:K40"/>
    <mergeCell ref="B50:K50"/>
    <mergeCell ref="B54:K54"/>
    <mergeCell ref="B118:C118"/>
    <mergeCell ref="B115:K115"/>
    <mergeCell ref="A88:K88"/>
    <mergeCell ref="A81:K81"/>
    <mergeCell ref="A105:B105"/>
    <mergeCell ref="A110:K110"/>
    <mergeCell ref="A112:B112"/>
    <mergeCell ref="A113:B113"/>
    <mergeCell ref="A86:B86"/>
    <mergeCell ref="A114:B114"/>
    <mergeCell ref="B116:K116"/>
  </mergeCells>
  <hyperlinks>
    <hyperlink ref="B24" r:id="rId1" display="mailto:derucp@derucp.com.br"/>
  </hyperlinks>
  <pageMargins left="0.70866141732283472" right="0.70866141732283472" top="0.23622047244094491" bottom="0.23622047244094491" header="0.31496062992125984" footer="0.31496062992125984"/>
  <pageSetup scale="75" orientation="landscape" r:id="rId2"/>
  <headerFooter>
    <oddHeader>&amp;R&amp;"-,Bold"&amp;8
Página &amp;P</oddHeader>
  </headerFooter>
  <rowBreaks count="2" manualBreakCount="2">
    <brk id="70" max="10" man="1"/>
    <brk id="105" max="10" man="1"/>
  </rowBreaks>
  <ignoredErrors>
    <ignoredError sqref="D76 J76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39674289</IDBDocs_x0020_Number>
    <TaxCatchAll xmlns="9c571b2f-e523-4ab2-ba2e-09e151a03ef4">
      <Value>8</Value>
      <Value>7</Value>
    </TaxCatchAll>
    <Phase xmlns="9c571b2f-e523-4ab2-ba2e-09e151a03ef4" xsi:nil="true"/>
    <SISCOR_x0020_Number xmlns="9c571b2f-e523-4ab2-ba2e-09e151a03ef4" xsi:nil="true"/>
    <Division_x0020_or_x0020_Unit xmlns="9c571b2f-e523-4ab2-ba2e-09e151a03ef4">CSC/CBR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Procurement Administration</TermName>
          <TermId xmlns="http://schemas.microsoft.com/office/infopath/2007/PartnerControls">d8145667-6247-4db3-9e42-91a14331cc81</TermId>
        </TermInfo>
      </Terms>
    </o5138a91267540169645e33d09c9ddc6>
    <Approval_x0020_Number xmlns="9c571b2f-e523-4ab2-ba2e-09e151a03ef4" xsi:nil="true"/>
    <Document_x0020_Author xmlns="9c571b2f-e523-4ab2-ba2e-09e151a03ef4">Alves, Dalve Alexandre Soria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2015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fd0e48b6a66848a9885f717e5bbf40c4>
    <Project_x0020_Number xmlns="9c571b2f-e523-4ab2-ba2e-09e151a03ef4">BR-L1402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EXCEL&lt;/APPLICATION&gt;&lt;USER_STAGE&gt;Procurement Plan&lt;/USER_STAGE&gt;&lt;PD_OBJ_TYPE&gt;0&lt;/PD_OBJ_TYPE&gt;&lt;MAKERECORD&gt;N&lt;/MAKERECORD&gt;&lt;PD_FILEPT_NO&gt;PO-BR-L1402-GS&lt;/PD_FILEPT_NO&gt;&lt;/Data&gt;</Migration_x0020_Info>
    <Operation_x0020_Type xmlns="9c571b2f-e523-4ab2-ba2e-09e151a03ef4" xsi:nil="true"/>
    <Document_x0020_Language_x0020_IDB xmlns="9c571b2f-e523-4ab2-ba2e-09e151a03ef4">Portuguese</Document_x0020_Language_x0020_IDB>
    <Identifier xmlns="9c571b2f-e523-4ab2-ba2e-09e151a03ef4">Plano de Aquisições </Identifier>
    <Disclosure_x0020_Activity xmlns="9c571b2f-e523-4ab2-ba2e-09e151a03ef4">Procurement Plan</Disclosure_x0020_Activity>
    <Webtopic xmlns="9c571b2f-e523-4ab2-ba2e-09e151a03ef4">GENERIC</Webtopic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2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33C94276A7402A468BCADCF027B1EA71" ma:contentTypeVersion="0" ma:contentTypeDescription="A content type to manage public (operations) IDB documents" ma:contentTypeScope="" ma:versionID="7ae9a4d31cb5018bfd195854fb39c648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d313c5b03f50677e08b791a98de73599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4f5b06c0-f351-4ec4-ba3e-eabde8538985}" ma:internalName="TaxCatchAll" ma:showField="CatchAllData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4f5b06c0-f351-4ec4-ba3e-eabde8538985}" ma:internalName="TaxCatchAllLabel" ma:readOnly="true" ma:showField="CatchAllDataLabel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0CEAF13C-28A8-4968-9459-80D92DA24193}"/>
</file>

<file path=customXml/itemProps2.xml><?xml version="1.0" encoding="utf-8"?>
<ds:datastoreItem xmlns:ds="http://schemas.openxmlformats.org/officeDocument/2006/customXml" ds:itemID="{8E24A58F-0BF6-4C35-8446-89AE8A9D1F82}"/>
</file>

<file path=customXml/itemProps3.xml><?xml version="1.0" encoding="utf-8"?>
<ds:datastoreItem xmlns:ds="http://schemas.openxmlformats.org/officeDocument/2006/customXml" ds:itemID="{B263615D-C11F-4CCC-BD5E-84ADBE8896E3}"/>
</file>

<file path=customXml/itemProps4.xml><?xml version="1.0" encoding="utf-8"?>
<ds:datastoreItem xmlns:ds="http://schemas.openxmlformats.org/officeDocument/2006/customXml" ds:itemID="{7499AFC3-F9CD-4474-AC87-FEBDD18D0C50}"/>
</file>

<file path=customXml/itemProps5.xml><?xml version="1.0" encoding="utf-8"?>
<ds:datastoreItem xmlns:ds="http://schemas.openxmlformats.org/officeDocument/2006/customXml" ds:itemID="{743C4896-9BF2-4802-99C8-5002BC00DD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Plano de Aquisições (BR-L1402 PTU-Santo André-SP) - Maio 2015</dc:title>
  <dc:creator>BID</dc:creator>
  <cp:lastModifiedBy>IADB</cp:lastModifiedBy>
  <cp:lastPrinted>2015-04-09T22:40:44Z</cp:lastPrinted>
  <dcterms:created xsi:type="dcterms:W3CDTF">2010-07-15T18:22:38Z</dcterms:created>
  <dcterms:modified xsi:type="dcterms:W3CDTF">2015-05-14T17:49:47Z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0x01010046CF21643EE8D14686A648AA6DAD08920033C94276A7402A468BCADCF027B1EA71</vt:lpwstr>
  </property>
  <property fmtid="{D5CDD505-2E9C-101B-9397-08002B2CF9AE}" pid="3" name="TaxKeyword">
    <vt:lpwstr/>
  </property>
  <property fmtid="{D5CDD505-2E9C-101B-9397-08002B2CF9AE}" pid="4" name="Function Operations IDB">
    <vt:lpwstr>8;#Goods and Services|5bfebf1b-9f1f-4411-b1dd-4c19b807b799</vt:lpwstr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7;#Procurement Administration|d8145667-6247-4db3-9e42-91a14331cc81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7;#Procurement Administration|d8145667-6247-4db3-9e42-91a14331cc81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Sub-Sector">
    <vt:lpwstr/>
  </property>
</Properties>
</file>